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quivos\GEPRO\08 - PROJETOS\PROJETOS 2018\2018-17 - Recuperação Estrutural do Cais de S. J. Ribamar - Falcao Bauer\Book Licitação\"/>
    </mc:Choice>
  </mc:AlternateContent>
  <bookViews>
    <workbookView xWindow="240" yWindow="570" windowWidth="23760" windowHeight="11955"/>
  </bookViews>
  <sheets>
    <sheet name="Orçamento Sintético" sheetId="7" r:id="rId1"/>
    <sheet name="Orçamento Analítico" sheetId="8" r:id="rId2"/>
    <sheet name="Cronograma" sheetId="2" r:id="rId3"/>
    <sheet name="BDI" sheetId="5" r:id="rId4"/>
    <sheet name="Encargos" sheetId="9" r:id="rId5"/>
    <sheet name="Modelo de Orçamento" sheetId="15" r:id="rId6"/>
    <sheet name="Modelo de composições" sheetId="11" r:id="rId7"/>
    <sheet name="Modelo de Cronograma" sheetId="12" r:id="rId8"/>
    <sheet name="Modelo BDI" sheetId="13" r:id="rId9"/>
    <sheet name="Modelo Encargos" sheetId="14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A" localSheetId="5">#REF!</definedName>
    <definedName name="\A">#REF!</definedName>
    <definedName name="\c" localSheetId="5">[1]PLMUSEU!#REF!</definedName>
    <definedName name="\c">[1]PLMUSEU!#REF!</definedName>
    <definedName name="\I" localSheetId="5">#REF!</definedName>
    <definedName name="\I">#REF!</definedName>
    <definedName name="\L" localSheetId="5">#REF!</definedName>
    <definedName name="\L">#REF!</definedName>
    <definedName name="\O" localSheetId="5">#REF!</definedName>
    <definedName name="\O">#REF!</definedName>
    <definedName name="\P" localSheetId="5">#REF!</definedName>
    <definedName name="\P">#REF!</definedName>
    <definedName name="\R" localSheetId="5">#REF!</definedName>
    <definedName name="\R">#REF!</definedName>
    <definedName name="\S" localSheetId="5">#REF!</definedName>
    <definedName name="\S">#REF!</definedName>
    <definedName name="\V" localSheetId="5">#REF!</definedName>
    <definedName name="\V">#REF!</definedName>
    <definedName name="\x" localSheetId="5">[1]PLMUSEU!#REF!</definedName>
    <definedName name="\x">[1]PLMUSEU!#REF!</definedName>
    <definedName name="\z" localSheetId="5">[1]PLMUSEU!#REF!</definedName>
    <definedName name="\z">[1]PLMUSEU!#REF!</definedName>
    <definedName name="__F99000" localSheetId="5">#REF!</definedName>
    <definedName name="__F99000">#REF!</definedName>
    <definedName name="_08.302.01" localSheetId="5">#REF!</definedName>
    <definedName name="_08.302.01">#REF!</definedName>
    <definedName name="_4.1.4" localSheetId="5">#REF!</definedName>
    <definedName name="_4.1.4">#REF!</definedName>
    <definedName name="_c" localSheetId="5">#REF!</definedName>
    <definedName name="_c">#REF!</definedName>
    <definedName name="_F99000" localSheetId="5">#REF!</definedName>
    <definedName name="_F99000">#REF!</definedName>
    <definedName name="_Fill" localSheetId="5" hidden="1">#REF!</definedName>
    <definedName name="_Fill" hidden="1">#REF!</definedName>
    <definedName name="_Key1" localSheetId="5" hidden="1">#REF!</definedName>
    <definedName name="_Key1" hidden="1">#REF!</definedName>
    <definedName name="_ll1" localSheetId="5">#REF!</definedName>
    <definedName name="_ll1">#REF!</definedName>
    <definedName name="_Order1" hidden="1">255</definedName>
    <definedName name="_Order2" hidden="1">0</definedName>
    <definedName name="_Sort" localSheetId="5" hidden="1">#REF!</definedName>
    <definedName name="_Sort" hidden="1">#REF!</definedName>
    <definedName name="A" localSheetId="5">#REF!</definedName>
    <definedName name="A">#REF!</definedName>
    <definedName name="A4_PB_PADRAO.XLS" localSheetId="5">#REF!</definedName>
    <definedName name="A4_PB_PADRAO.XLS">#REF!</definedName>
    <definedName name="aa" localSheetId="5">#REF!</definedName>
    <definedName name="aa">#REF!</definedName>
    <definedName name="aaa" localSheetId="5">OFFSET('[2]Base da curva'!#REF!,1,0,COUNT('[2]Base da curva'!$X:$X),1)</definedName>
    <definedName name="aaa">OFFSET('[2]Base da curva'!#REF!,1,0,COUNT('[2]Base da curva'!$X:$X),1)</definedName>
    <definedName name="aauf" localSheetId="5">#REF!</definedName>
    <definedName name="aauf">#REF!</definedName>
    <definedName name="aauq" localSheetId="5">#REF!</definedName>
    <definedName name="aauq">#REF!</definedName>
    <definedName name="ab" localSheetId="9" hidden="1">{#N/A,#N/A,FALSE,"ET-CAPA";#N/A,#N/A,FALSE,"ET-PAG1";#N/A,#N/A,FALSE,"ET-PAG2";#N/A,#N/A,FALSE,"ET-PAG3";#N/A,#N/A,FALSE,"ET-PAG4";#N/A,#N/A,FALSE,"ET-PAG5"}</definedName>
    <definedName name="ab" hidden="1">{#N/A,#N/A,FALSE,"ET-CAPA";#N/A,#N/A,FALSE,"ET-PAG1";#N/A,#N/A,FALSE,"ET-PAG2";#N/A,#N/A,FALSE,"ET-PAG3";#N/A,#N/A,FALSE,"ET-PAG4";#N/A,#N/A,FALSE,"ET-PAG5"}</definedName>
    <definedName name="Acréscimo" localSheetId="5">#REF!</definedName>
    <definedName name="Acréscimo">#REF!</definedName>
    <definedName name="acumulado" localSheetId="5">#REF!</definedName>
    <definedName name="acumulado">#REF!</definedName>
    <definedName name="alcool" localSheetId="5">#REF!</definedName>
    <definedName name="alcool">#REF!</definedName>
    <definedName name="alteração" localSheetId="5">#REF!</definedName>
    <definedName name="alteração">#REF!</definedName>
    <definedName name="AnalisarAterro" localSheetId="5">[3]Aterros!#REF!</definedName>
    <definedName name="AnalisarAterro">[3]Aterros!#REF!</definedName>
    <definedName name="AnalisarCorte" localSheetId="5">[3]Cortes!#REF!</definedName>
    <definedName name="AnalisarCorte">[3]Cortes!#REF!</definedName>
    <definedName name="_xlnm.Print_Area" localSheetId="3">BDI!$A$1:$L$51</definedName>
    <definedName name="_xlnm.Print_Area" localSheetId="2">Cronograma!$A$1:$M$22</definedName>
    <definedName name="_xlnm.Print_Area" localSheetId="4">Encargos!$A$1:$J$46</definedName>
    <definedName name="_xlnm.Print_Area" localSheetId="8">'Modelo BDI'!$A$1:$K$33</definedName>
    <definedName name="_xlnm.Print_Area" localSheetId="6">'Modelo de composições'!$A$1:$J$23</definedName>
    <definedName name="_xlnm.Print_Area" localSheetId="7">'Modelo de Cronograma'!$A$1:$M$22</definedName>
    <definedName name="_xlnm.Print_Area" localSheetId="5">'Modelo de Orçamento'!$A$1:$K$74</definedName>
    <definedName name="_xlnm.Print_Area" localSheetId="9">'Modelo Encargos'!$A$1:$K$60</definedName>
    <definedName name="_xlnm.Print_Area" localSheetId="1">'Orçamento Analítico'!$A$1:$J$1357</definedName>
    <definedName name="_xlnm.Print_Area" localSheetId="0">'Orçamento Sintético'!$A$1:$K$74</definedName>
    <definedName name="_xlnm.Print_Area">[4]CUSTOS!$A$1:$L$55</definedName>
    <definedName name="Área_impressão_IM" localSheetId="5">#REF!</definedName>
    <definedName name="Área_impressão_IM">#REF!</definedName>
    <definedName name="auxiliar" localSheetId="5">#REF!</definedName>
    <definedName name="auxiliar">#REF!</definedName>
    <definedName name="_xlnm.Database" localSheetId="5">#REF!</definedName>
    <definedName name="_xlnm.Database">#REF!</definedName>
    <definedName name="BDI" localSheetId="5">#REF!</definedName>
    <definedName name="BDI">#REF!</definedName>
    <definedName name="BRITAGEM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 localSheetId="5">#REF!</definedName>
    <definedName name="c_3">#REF!</definedName>
    <definedName name="c_3_5" localSheetId="5">#REF!</definedName>
    <definedName name="c_3_5">#REF!</definedName>
    <definedName name="CABEC" localSheetId="5">#REF!</definedName>
    <definedName name="CABEC">#REF!</definedName>
    <definedName name="CalcularAgora" localSheetId="5">#REF!</definedName>
    <definedName name="CalcularAgora">#REF!</definedName>
    <definedName name="CANCELADA" localSheetId="5">#REF!</definedName>
    <definedName name="CANCELADA">#REF!</definedName>
    <definedName name="CCM" localSheetId="5">#REF!</definedName>
    <definedName name="CCM">#REF!</definedName>
    <definedName name="CD">[5]Alteração!$F$42</definedName>
    <definedName name="Chuvas" localSheetId="5">#REF!</definedName>
    <definedName name="Chuvas">#REF!</definedName>
    <definedName name="CODIGO" localSheetId="5">#REF!</definedName>
    <definedName name="CODIGO">#REF!</definedName>
    <definedName name="compeqp" localSheetId="5">#REF!</definedName>
    <definedName name="compeqp">#REF!</definedName>
    <definedName name="Consumodemateriais" localSheetId="5">Plan1</definedName>
    <definedName name="Consumodemateriais" localSheetId="9">Plan1</definedName>
    <definedName name="Consumodemateriais">Plan1</definedName>
    <definedName name="_xlnm.Criteria" localSheetId="5">#REF!</definedName>
    <definedName name="_xlnm.Criteria">#REF!</definedName>
    <definedName name="cs" localSheetId="5">#REF!</definedName>
    <definedName name="cs">#REF!</definedName>
    <definedName name="ct" localSheetId="5">#REF!</definedName>
    <definedName name="ct">#REF!</definedName>
    <definedName name="cu" localSheetId="5">#REF!</definedName>
    <definedName name="cu">#REF!</definedName>
    <definedName name="dd" localSheetId="5">#REF!</definedName>
    <definedName name="dd">#REF!</definedName>
    <definedName name="DDDDDDD" localSheetId="5">#REF!</definedName>
    <definedName name="DDDDDDD">#REF!</definedName>
    <definedName name="Denominação" localSheetId="5">#REF!</definedName>
    <definedName name="Denominação">#REF!</definedName>
    <definedName name="DESCRITIVO1" localSheetId="5">#REF!</definedName>
    <definedName name="DESCRITIVO1">#REF!</definedName>
    <definedName name="diesel" localSheetId="5">#REF!</definedName>
    <definedName name="diesel">#REF!</definedName>
    <definedName name="Disciplina" localSheetId="5">#REF!</definedName>
    <definedName name="Disciplina">#REF!</definedName>
    <definedName name="Disciplinas" localSheetId="5">#REF!</definedName>
    <definedName name="Disciplinas">#REF!</definedName>
    <definedName name="EAP">[6]EAP!$A$12:$O$922</definedName>
    <definedName name="edital" localSheetId="5">#REF!</definedName>
    <definedName name="edital">#REF!</definedName>
    <definedName name="equipamento" localSheetId="5">#REF!</definedName>
    <definedName name="equipamento">#REF!</definedName>
    <definedName name="ESPESSAMENTO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 localSheetId="5">#REF!</definedName>
    <definedName name="Excel_BuiltIn__FilterDatabase_1">#REF!</definedName>
    <definedName name="Excel_BuiltIn__FilterDatabase_1_1" localSheetId="5">#REF!</definedName>
    <definedName name="Excel_BuiltIn__FilterDatabase_1_1">#REF!</definedName>
    <definedName name="Excel_BuiltIn__FilterDatabase_1_2" localSheetId="5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 localSheetId="5">#REF!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 localSheetId="5">#REF!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 localSheetId="5">#REF!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 localSheetId="5">#REF!</definedName>
    <definedName name="Excel_BuiltIn_Print_Area_2_1_1_1">#REF!</definedName>
    <definedName name="Excel_BuiltIn_Print_Area_2_1_1_1_1" localSheetId="5">#REF!</definedName>
    <definedName name="Excel_BuiltIn_Print_Area_2_1_1_1_1">#REF!</definedName>
    <definedName name="Excel_BuiltIn_Print_Area_2_1_1_1_1_1" localSheetId="5">#REF!</definedName>
    <definedName name="Excel_BuiltIn_Print_Area_2_1_1_1_1_1">#REF!</definedName>
    <definedName name="Excel_BuiltIn_Print_Area_2_1_1_1_1_1_1" localSheetId="5">#REF!</definedName>
    <definedName name="Excel_BuiltIn_Print_Area_2_1_1_1_1_1_1">#REF!</definedName>
    <definedName name="Excel_BuiltIn_Print_Area_2_1_1_1_1_1_1_1" localSheetId="5">#REF!</definedName>
    <definedName name="Excel_BuiltIn_Print_Area_2_1_1_1_1_1_1_1">#REF!</definedName>
    <definedName name="Excel_BuiltIn_Print_Area_2_1_1_1_1_1_1_1_1" localSheetId="5">#REF!</definedName>
    <definedName name="Excel_BuiltIn_Print_Area_2_1_1_1_1_1_1_1_1">#REF!</definedName>
    <definedName name="Excel_BuiltIn_Print_Area_2_1_1_1_1_1_1_1_1_1" localSheetId="5">#REF!</definedName>
    <definedName name="Excel_BuiltIn_Print_Area_2_1_1_1_1_1_1_1_1_1">#REF!</definedName>
    <definedName name="Excel_BuiltIn_Print_Area_2_1_1_1_1_1_1_1_1_1_1" localSheetId="5">#REF!</definedName>
    <definedName name="Excel_BuiltIn_Print_Area_2_1_1_1_1_1_1_1_1_1_1">#REF!</definedName>
    <definedName name="Excel_BuiltIn_Print_Area_2_1_1_1_1_1_1_1_1_1_1_1" localSheetId="5">#REF!</definedName>
    <definedName name="Excel_BuiltIn_Print_Area_2_1_1_1_1_1_1_1_1_1_1_1">#REF!</definedName>
    <definedName name="Excel_BuiltIn_Print_Area_2_1_1_1_1_1_1_1_1_1_1_1_1" localSheetId="5">#REF!</definedName>
    <definedName name="Excel_BuiltIn_Print_Area_2_1_1_1_1_1_1_1_1_1_1_1_1">#REF!</definedName>
    <definedName name="Excel_BuiltIn_Print_Area_2_1_1_1_1_1_1_1_1_1_1_1_1_1" localSheetId="5">#REF!</definedName>
    <definedName name="Excel_BuiltIn_Print_Area_2_1_1_1_1_1_1_1_1_1_1_1_1_1">#REF!</definedName>
    <definedName name="Excel_BuiltIn_Print_Area_2_1_1_1_1_1_1_1_1_1_1_1_1_1_1" localSheetId="5">#REF!</definedName>
    <definedName name="Excel_BuiltIn_Print_Area_2_1_1_1_1_1_1_1_1_1_1_1_1_1_1">#REF!</definedName>
    <definedName name="Excel_BuiltIn_Print_Area_2_1_1_1_1_1_1_1_1_1_1_1_1_1_1_1" localSheetId="5">#REF!</definedName>
    <definedName name="Excel_BuiltIn_Print_Area_2_1_1_1_1_1_1_1_1_1_1_1_1_1_1_1">#REF!</definedName>
    <definedName name="Excel_BuiltIn_Print_Area_2_1_1_1_1_1_1_1_1_1_1_1_1_1_1_1_1" localSheetId="5">#REF!</definedName>
    <definedName name="Excel_BuiltIn_Print_Area_2_1_1_1_1_1_1_1_1_1_1_1_1_1_1_1_1">#REF!</definedName>
    <definedName name="Excel_BuiltIn_Print_Area_3" localSheetId="5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 localSheetId="5">#REF!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 localSheetId="5">#REF!</definedName>
    <definedName name="Excel_BuiltIn_Print_Area_8">#REF!</definedName>
    <definedName name="Excel_BuiltIn_Print_Area_9" localSheetId="5">#REF!</definedName>
    <definedName name="Excel_BuiltIn_Print_Area_9">#REF!</definedName>
    <definedName name="Excel_BuiltIn_Print_Titles_1_1" localSheetId="5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 localSheetId="5">#REF!</definedName>
    <definedName name="exemplo">#REF!</definedName>
    <definedName name="extensao" localSheetId="5">#REF!</definedName>
    <definedName name="extensao">#REF!</definedName>
    <definedName name="feriados" localSheetId="5">#REF!</definedName>
    <definedName name="feriados">#REF!</definedName>
    <definedName name="filtragem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 localSheetId="5">#REF!</definedName>
    <definedName name="firma1">#REF!</definedName>
    <definedName name="firma2" localSheetId="5">#REF!</definedName>
    <definedName name="firma2">#REF!</definedName>
    <definedName name="FLOT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uel" localSheetId="5">#REF!</definedName>
    <definedName name="fuel">#REF!</definedName>
    <definedName name="gas" localSheetId="5">#REF!</definedName>
    <definedName name="gas">#REF!</definedName>
    <definedName name="GGG" localSheetId="5">#REF!</definedName>
    <definedName name="GGG">#REF!</definedName>
    <definedName name="_xlnm.Recorder" localSheetId="5">#REF!</definedName>
    <definedName name="_xlnm.Recorder">#REF!</definedName>
    <definedName name="H71d" localSheetId="5">#REF!</definedName>
    <definedName name="H71d">#REF!</definedName>
    <definedName name="hora" localSheetId="5">#REF!</definedName>
    <definedName name="hora">#REF!</definedName>
    <definedName name="i" localSheetId="5">#REF!</definedName>
    <definedName name="i">#REF!</definedName>
    <definedName name="imp" localSheetId="5">#REF!</definedName>
    <definedName name="imp">#REF!</definedName>
    <definedName name="IND" localSheetId="5">#REF!</definedName>
    <definedName name="IND">#REF!</definedName>
    <definedName name="jesse" localSheetId="5">#REF!</definedName>
    <definedName name="jesse">#REF!</definedName>
    <definedName name="k" localSheetId="5">#REF!</definedName>
    <definedName name="k">#REF!</definedName>
    <definedName name="KKKKK" localSheetId="5">#REF!</definedName>
    <definedName name="KKKKK">#REF!</definedName>
    <definedName name="km" localSheetId="5">#REF!</definedName>
    <definedName name="km">#REF!</definedName>
    <definedName name="kwh" localSheetId="5">#REF!</definedName>
    <definedName name="kwh">#REF!</definedName>
    <definedName name="LD">'[7]LD-PS-PMC-RMA'!$A$1:$V$1121</definedName>
    <definedName name="LISTAGEM" localSheetId="5">'[7]LD-PS-PMC-RMA'!#REF!</definedName>
    <definedName name="LISTAGEM">'[7]LD-PS-PMC-RMA'!#REF!</definedName>
    <definedName name="lote" localSheetId="5">#REF!</definedName>
    <definedName name="lote">#REF!</definedName>
    <definedName name="MAAUQ">[5]Alteração!$F$19</definedName>
    <definedName name="material" localSheetId="5">#REF!</definedName>
    <definedName name="material">#REF!</definedName>
    <definedName name="MBUQ">[5]Alteração!$F$22</definedName>
    <definedName name="MEDEXP4.1" localSheetId="9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9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 localSheetId="5">#REF!</definedName>
    <definedName name="mes">#REF!</definedName>
    <definedName name="mine_inf_sens" localSheetId="5">#REF!</definedName>
    <definedName name="mine_inf_sens">#REF!</definedName>
    <definedName name="MM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 localSheetId="5">#REF!</definedName>
    <definedName name="NColunas">#REF!</definedName>
    <definedName name="NLinhasPagina" localSheetId="5">#REF!</definedName>
    <definedName name="NLinhasPagina">#REF!</definedName>
    <definedName name="NLinhasRodape" localSheetId="5">#REF!</definedName>
    <definedName name="NLinhasRodape">#REF!</definedName>
    <definedName name="nomes" localSheetId="5">#REF!</definedName>
    <definedName name="nomes">#REF!</definedName>
    <definedName name="P.Aparente" localSheetId="5">#REF!</definedName>
    <definedName name="P.Aparente">#REF!</definedName>
    <definedName name="P.Reatia" localSheetId="5">#REF!</definedName>
    <definedName name="P.Reatia">#REF!</definedName>
    <definedName name="pativar" localSheetId="5">#REF!</definedName>
    <definedName name="pativar">#REF!</definedName>
    <definedName name="PENDENCIAS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 localSheetId="5">OFFSET('[2]Base da curva'!#REF!,1,0,COUNT('[2]Base da curva'!$R:$R),1)</definedName>
    <definedName name="Período">OFFSET('[2]Base da curva'!#REF!,1,0,COUNT('[2]Base da curva'!$R:$R),1)</definedName>
    <definedName name="Pessoa">"Drop Down 19"</definedName>
    <definedName name="pessoal" localSheetId="5">#REF!</definedName>
    <definedName name="pessoal">#REF!</definedName>
    <definedName name="pl" localSheetId="5">#REF!</definedName>
    <definedName name="pl">#REF!</definedName>
    <definedName name="Potencia" localSheetId="5">#REF!</definedName>
    <definedName name="Potencia">#REF!</definedName>
    <definedName name="preços">[8]PATO!$A$11:$J$36</definedName>
    <definedName name="Previsto" localSheetId="5">OFFSET('[2]Base da curva'!#REF!,1,0,COUNT('[2]Base da curva'!$U:$U),1)</definedName>
    <definedName name="Previsto">OFFSET('[2]Base da curva'!#REF!,1,0,COUNT('[2]Base da curva'!$U:$U),1)</definedName>
    <definedName name="Previsto_Acumulado" localSheetId="5">OFFSET('[2]Base da curva'!#REF!,1,0,COUNT('[2]Base da curva'!$X:$X),1)</definedName>
    <definedName name="Previsto_Acumulado">OFFSET('[2]Base da curva'!#REF!,1,0,COUNT('[2]Base da curva'!$X:$X),1)</definedName>
    <definedName name="Print_Area_MI" localSheetId="5">#REF!</definedName>
    <definedName name="Print_Area_MI">#REF!</definedName>
    <definedName name="Print_Titles_MI" localSheetId="5">#REF!</definedName>
    <definedName name="Print_Titles_MI">#REF!</definedName>
    <definedName name="PROJECT">[9]Assumptions!$A$7</definedName>
    <definedName name="q" localSheetId="5">#REF!</definedName>
    <definedName name="q">#REF!</definedName>
    <definedName name="QUANT" localSheetId="5">#REF!</definedName>
    <definedName name="QUANT">#REF!</definedName>
    <definedName name="QUANTIDADES" localSheetId="5">#REF!</definedName>
    <definedName name="QUANTIDADES">#REF!</definedName>
    <definedName name="rcgp" localSheetId="5">#REF!</definedName>
    <definedName name="rcgp">#REF!</definedName>
    <definedName name="Realizado" localSheetId="5">OFFSET('[2]Base da curva'!#REF!,0,0,COUNTA('[2]Base da curva'!$V:$V),1)</definedName>
    <definedName name="Realizado">OFFSET('[2]Base da curva'!#REF!,0,0,COUNTA('[2]Base da curva'!$V:$V),1)</definedName>
    <definedName name="Realizado_Acumulado" localSheetId="5">OFFSET('[2]Base da curva'!#REF!,0,0,COUNTA('[2]Base da curva'!$Y:$Y),1)</definedName>
    <definedName name="Realizado_Acumulado">OFFSET('[2]Base da curva'!#REF!,0,0,COUNTA('[2]Base da curva'!$Y:$Y),1)</definedName>
    <definedName name="reconc">[10]Rates!$D$4</definedName>
    <definedName name="REL_PROG" localSheetId="5">'[7]LD-PS-PMC-RMA'!#REF!</definedName>
    <definedName name="REL_PROG">'[7]LD-PS-PMC-RMA'!#REF!</definedName>
    <definedName name="relequip" localSheetId="5">#REF!</definedName>
    <definedName name="relequip">#REF!</definedName>
    <definedName name="Rendimento" localSheetId="5">#REF!</definedName>
    <definedName name="Rendimento">#REF!</definedName>
    <definedName name="resultadorendimento" localSheetId="5">#REF!</definedName>
    <definedName name="resultadorendimento">#REF!</definedName>
    <definedName name="resumo2" localSheetId="5">#REF!</definedName>
    <definedName name="resumo2">#REF!</definedName>
    <definedName name="REV." localSheetId="5">#REF!</definedName>
    <definedName name="REV.">#REF!</definedName>
    <definedName name="Rodapé" localSheetId="5">#REF!</definedName>
    <definedName name="Rodapé">#REF!</definedName>
    <definedName name="rodovia" localSheetId="5">#REF!</definedName>
    <definedName name="rodovia">#REF!</definedName>
    <definedName name="rp" localSheetId="5">#REF!</definedName>
    <definedName name="rp">#REF!</definedName>
    <definedName name="rraauf" localSheetId="5">#REF!</definedName>
    <definedName name="rraauf">#REF!</definedName>
    <definedName name="rraauq" localSheetId="5">#REF!</definedName>
    <definedName name="rraauq">#REF!</definedName>
    <definedName name="sb" localSheetId="5">#REF!</definedName>
    <definedName name="sb">#REF!</definedName>
    <definedName name="servico" localSheetId="5">#REF!</definedName>
    <definedName name="servico">#REF!</definedName>
    <definedName name="SINTÉTICA" localSheetId="5">#REF!</definedName>
    <definedName name="SINTÉTICA">#REF!</definedName>
    <definedName name="ST">[5]Alteração!$F$41</definedName>
    <definedName name="status" localSheetId="5">#REF!</definedName>
    <definedName name="status">#REF!</definedName>
    <definedName name="Subestação" localSheetId="5">#REF!</definedName>
    <definedName name="Subestação">#REF!</definedName>
    <definedName name="subtrecho" localSheetId="5">#REF!</definedName>
    <definedName name="subtrecho">#REF!</definedName>
    <definedName name="TAB_AMP">"T4:W58"</definedName>
    <definedName name="Tabela" localSheetId="5">#REF!</definedName>
    <definedName name="Tabela">#REF!</definedName>
    <definedName name="TabelaConsol" localSheetId="5">#REF!</definedName>
    <definedName name="TabelaConsol">#REF!</definedName>
    <definedName name="tabelaDenominação" localSheetId="5">#REF!</definedName>
    <definedName name="tabelaDenominação">#REF!</definedName>
    <definedName name="TabelaDistribuiçãoDeMassas">[11]DistDeMassas!$A$6:$U$55</definedName>
    <definedName name="TabelaSicro" localSheetId="5">#REF!</definedName>
    <definedName name="TabelaSicro">#REF!</definedName>
    <definedName name="Tag_Carga" localSheetId="5">#REF!</definedName>
    <definedName name="Tag_Carga">#REF!</definedName>
    <definedName name="Tag_CCM" localSheetId="5">#REF!</definedName>
    <definedName name="Tag_CCM">#REF!</definedName>
    <definedName name="TASK" localSheetId="5">#REF!</definedName>
    <definedName name="TASK">#REF!</definedName>
    <definedName name="TASKRSRC" localSheetId="5">#REF!</definedName>
    <definedName name="TASKRSRC">#REF!</definedName>
    <definedName name="tb" localSheetId="5">#REF!</definedName>
    <definedName name="tb">#REF!</definedName>
    <definedName name="TEEE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 localSheetId="5">#REF!</definedName>
    <definedName name="teste">#REF!</definedName>
    <definedName name="TESTE_3" localSheetId="5">#REF!</definedName>
    <definedName name="TESTE_3">#REF!</definedName>
    <definedName name="TESTE2" localSheetId="5">#REF!</definedName>
    <definedName name="TESTE2">#REF!</definedName>
    <definedName name="_xlnm.Print_Titles" localSheetId="5">'Modelo de Orçamento'!$1:$10</definedName>
    <definedName name="_xlnm.Print_Titles" localSheetId="0">'Orçamento Sintético'!$1:$10</definedName>
    <definedName name="_xlnm.Print_Titles">#REF!</definedName>
    <definedName name="Títulos_impressão_IM" localSheetId="5">[12]MCBR!#REF!</definedName>
    <definedName name="Títulos_impressão_IM">[12]MCBR!#REF!</definedName>
    <definedName name="TOTAL" localSheetId="5">#REF!</definedName>
    <definedName name="TOTAL">#REF!</definedName>
    <definedName name="tr" localSheetId="5">OFFSET('[2]Base da curva'!#REF!,1,0,COUNT('[2]Base da curva'!$R:$R),1)</definedName>
    <definedName name="tr">OFFSET('[2]Base da curva'!#REF!,1,0,COUNT('[2]Base da curva'!$R:$R),1)</definedName>
    <definedName name="trecho" localSheetId="5">#REF!</definedName>
    <definedName name="trecho">#REF!</definedName>
    <definedName name="UNIT" localSheetId="5">#REF!</definedName>
    <definedName name="UNIT">#REF!</definedName>
    <definedName name="VI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localSheetId="9" hidden="1">{#N/A,#N/A,FALSE,"ET-CAPA";#N/A,#N/A,FALSE,"ET-PAG1";#N/A,#N/A,FALSE,"ET-PAG2";#N/A,#N/A,FALSE,"ET-PAG3";#N/A,#N/A,FALSE,"ET-PAG4";#N/A,#N/A,FALSE,"ET-PAG5"}</definedName>
    <definedName name="WQ" hidden="1">{#N/A,#N/A,FALSE,"ET-CAPA";#N/A,#N/A,FALSE,"ET-PAG1";#N/A,#N/A,FALSE,"ET-PAG2";#N/A,#N/A,FALSE,"ET-PAG3";#N/A,#N/A,FALSE,"ET-PAG4";#N/A,#N/A,FALSE,"ET-PAG5"}</definedName>
    <definedName name="wrn.GERAL." localSheetId="9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 localSheetId="5">#REF!</definedName>
    <definedName name="X">#REF!</definedName>
    <definedName name="xxx" localSheetId="9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 localSheetId="5">#REF!</definedName>
    <definedName name="XXXXXXXXXXXXXXXXXXXXXX">#REF!</definedName>
    <definedName name="YUY" localSheetId="5">#REF!</definedName>
    <definedName name="YUY">#REF!</definedName>
  </definedNames>
  <calcPr calcId="152511"/>
</workbook>
</file>

<file path=xl/calcChain.xml><?xml version="1.0" encoding="utf-8"?>
<calcChain xmlns="http://schemas.openxmlformats.org/spreadsheetml/2006/main">
  <c r="K69" i="8" l="1"/>
  <c r="K322" i="8"/>
  <c r="K381" i="8"/>
  <c r="R24" i="7" l="1"/>
  <c r="Q24" i="7"/>
  <c r="P24" i="7"/>
  <c r="O24" i="7"/>
  <c r="G70" i="7"/>
  <c r="S70" i="7" s="1"/>
  <c r="G22" i="7"/>
  <c r="L22" i="7" s="1"/>
  <c r="G21" i="7"/>
  <c r="L21" i="7" s="1"/>
  <c r="G20" i="7"/>
  <c r="L20" i="7" s="1"/>
  <c r="G19" i="7"/>
  <c r="I73" i="15" l="1"/>
  <c r="M19" i="7"/>
  <c r="L19" i="7"/>
  <c r="S19" i="7" s="1"/>
  <c r="E2" i="14" l="1"/>
  <c r="J5" i="14"/>
  <c r="H5" i="13"/>
  <c r="H5" i="14" s="1"/>
  <c r="F5" i="13"/>
  <c r="F5" i="14" s="1"/>
  <c r="D18" i="12"/>
  <c r="D15" i="12"/>
  <c r="I5" i="12"/>
  <c r="D3" i="12"/>
  <c r="I17" i="12" l="1"/>
  <c r="I18" i="12" s="1"/>
  <c r="D11" i="12"/>
  <c r="D13" i="12"/>
  <c r="L17" i="12" l="1"/>
  <c r="L18" i="12" s="1"/>
  <c r="K17" i="12"/>
  <c r="K18" i="12" s="1"/>
  <c r="H17" i="12"/>
  <c r="H18" i="12" s="1"/>
  <c r="E17" i="12"/>
  <c r="G17" i="12"/>
  <c r="G18" i="12" s="1"/>
  <c r="J17" i="12"/>
  <c r="J18" i="12" s="1"/>
  <c r="F17" i="12"/>
  <c r="F18" i="12" s="1"/>
  <c r="E20" i="12" l="1"/>
  <c r="F20" i="12" s="1"/>
  <c r="G20" i="12" s="1"/>
  <c r="H20" i="12" s="1"/>
  <c r="I20" i="12" s="1"/>
  <c r="J20" i="12" s="1"/>
  <c r="K20" i="12" s="1"/>
  <c r="L20" i="12" s="1"/>
  <c r="E18" i="12"/>
  <c r="E21" i="12" s="1"/>
  <c r="F21" i="12" s="1"/>
  <c r="G21" i="12" s="1"/>
  <c r="H21" i="12" s="1"/>
  <c r="I21" i="12" s="1"/>
  <c r="J21" i="12" s="1"/>
  <c r="K21" i="12" s="1"/>
  <c r="L21" i="12" s="1"/>
  <c r="H5" i="11" l="1"/>
  <c r="F5" i="11"/>
  <c r="E3" i="11"/>
  <c r="G71" i="7" l="1"/>
  <c r="G66" i="7"/>
  <c r="G64" i="7"/>
  <c r="G63" i="7"/>
  <c r="G62" i="7"/>
  <c r="G61" i="7"/>
  <c r="G59" i="7"/>
  <c r="G58" i="7"/>
  <c r="G56" i="7"/>
  <c r="G55" i="7"/>
  <c r="G54" i="7"/>
  <c r="G53" i="7"/>
  <c r="G52" i="7"/>
  <c r="G51" i="7"/>
  <c r="G50" i="7"/>
  <c r="G49" i="7"/>
  <c r="G47" i="7"/>
  <c r="G46" i="7"/>
  <c r="G44" i="7"/>
  <c r="G43" i="7"/>
  <c r="G42" i="7"/>
  <c r="G41" i="7"/>
  <c r="G40" i="7"/>
  <c r="G39" i="7"/>
  <c r="G37" i="7"/>
  <c r="G35" i="7"/>
  <c r="G34" i="7"/>
  <c r="G33" i="7"/>
  <c r="G32" i="7"/>
  <c r="G31" i="7"/>
  <c r="G30" i="7"/>
  <c r="G29" i="7"/>
  <c r="G28" i="7"/>
  <c r="Q71" i="7" l="1"/>
  <c r="R71" i="7"/>
  <c r="M71" i="7"/>
  <c r="M72" i="7" s="1"/>
  <c r="N71" i="7"/>
  <c r="P71" i="7"/>
  <c r="O71" i="7"/>
  <c r="G14" i="7"/>
  <c r="L14" i="7" s="1"/>
  <c r="G15" i="7"/>
  <c r="L15" i="7" s="1"/>
  <c r="G16" i="7"/>
  <c r="L16" i="7" s="1"/>
  <c r="Q16" i="7" s="1"/>
  <c r="G17" i="7"/>
  <c r="L17" i="7" s="1"/>
  <c r="G18" i="7"/>
  <c r="L18" i="7" s="1"/>
  <c r="G23" i="7"/>
  <c r="L23" i="7" s="1"/>
  <c r="G24" i="7"/>
  <c r="G25" i="7"/>
  <c r="L25" i="7" s="1"/>
  <c r="R25" i="7" s="1"/>
  <c r="G13" i="7"/>
  <c r="L13" i="7" s="1"/>
  <c r="S25" i="7" l="1"/>
  <c r="P25" i="7"/>
  <c r="Q25" i="7" s="1"/>
  <c r="Q27" i="7" s="1"/>
  <c r="M16" i="7"/>
  <c r="R16" i="7" s="1"/>
  <c r="R27" i="7" s="1"/>
  <c r="N16" i="7"/>
  <c r="O16" i="7"/>
  <c r="M25" i="7"/>
  <c r="N25" i="7" s="1"/>
  <c r="O25" i="7" s="1"/>
  <c r="L27" i="7"/>
  <c r="J5" i="8"/>
  <c r="L5" i="2"/>
  <c r="I5" i="2"/>
  <c r="S16" i="7" l="1"/>
  <c r="S27" i="7" s="1"/>
  <c r="P16" i="7"/>
  <c r="P27" i="7" s="1"/>
  <c r="O27" i="7"/>
  <c r="N27" i="7"/>
  <c r="M27" i="7"/>
  <c r="J18" i="5"/>
  <c r="H5" i="9" l="1"/>
  <c r="F5" i="9"/>
  <c r="E3" i="9"/>
  <c r="D3" i="2"/>
  <c r="G69" i="7" l="1"/>
  <c r="G68" i="7" l="1"/>
  <c r="P69" i="7"/>
  <c r="P72" i="7" s="1"/>
  <c r="Q69" i="7"/>
  <c r="Q72" i="7" s="1"/>
  <c r="R69" i="7"/>
  <c r="R72" i="7" s="1"/>
  <c r="S69" i="7"/>
  <c r="S72" i="7" s="1"/>
  <c r="N69" i="7"/>
  <c r="N72" i="7" s="1"/>
  <c r="O69" i="7"/>
  <c r="O72" i="7" s="1"/>
  <c r="H5" i="8"/>
  <c r="F5" i="8"/>
  <c r="E3" i="8"/>
  <c r="D3" i="13" s="1"/>
  <c r="E3" i="14" s="1"/>
  <c r="H5" i="5" l="1"/>
  <c r="F5" i="5"/>
  <c r="E3" i="5"/>
  <c r="J21" i="5" l="1"/>
  <c r="J28" i="5" s="1"/>
  <c r="J11" i="5"/>
  <c r="E7" i="8" l="1"/>
  <c r="G36" i="7" l="1"/>
  <c r="G48" i="7"/>
  <c r="G38" i="7"/>
  <c r="G45" i="7"/>
  <c r="G65" i="7"/>
  <c r="G60" i="7"/>
  <c r="G57" i="7"/>
  <c r="G12" i="7" l="1"/>
  <c r="G27" i="7"/>
  <c r="G67" i="7"/>
  <c r="D14" i="2" s="1"/>
  <c r="G14" i="2" l="1"/>
  <c r="H14" i="2"/>
  <c r="I14" i="2"/>
  <c r="J14" i="2"/>
  <c r="K14" i="2"/>
  <c r="L14" i="2"/>
  <c r="F14" i="2"/>
  <c r="Q28" i="7"/>
  <c r="L28" i="7"/>
  <c r="R28" i="7"/>
  <c r="P28" i="7"/>
  <c r="M28" i="7"/>
  <c r="N28" i="7"/>
  <c r="O28" i="7"/>
  <c r="S28" i="7"/>
  <c r="G11" i="7"/>
  <c r="D10" i="2" s="1"/>
  <c r="G26" i="7"/>
  <c r="I73" i="7" l="1"/>
  <c r="H70" i="7" s="1"/>
  <c r="H21" i="7"/>
  <c r="H22" i="7"/>
  <c r="H19" i="7"/>
  <c r="H20" i="7"/>
  <c r="H10" i="2"/>
  <c r="F10" i="2"/>
  <c r="L10" i="2"/>
  <c r="L17" i="2" s="1"/>
  <c r="J10" i="2"/>
  <c r="I10" i="2"/>
  <c r="E10" i="2"/>
  <c r="E17" i="2" s="1"/>
  <c r="E20" i="2" s="1"/>
  <c r="K10" i="2"/>
  <c r="H30" i="7"/>
  <c r="H14" i="7"/>
  <c r="H34" i="7"/>
  <c r="H64" i="7"/>
  <c r="H54" i="7"/>
  <c r="H71" i="7"/>
  <c r="H63" i="7"/>
  <c r="H44" i="7"/>
  <c r="H39" i="7"/>
  <c r="H69" i="7"/>
  <c r="H33" i="7"/>
  <c r="H52" i="7"/>
  <c r="H42" i="7"/>
  <c r="H28" i="7"/>
  <c r="H50" i="7"/>
  <c r="H37" i="7"/>
  <c r="H36" i="7" s="1"/>
  <c r="H43" i="7"/>
  <c r="H66" i="7"/>
  <c r="H65" i="7" s="1"/>
  <c r="H35" i="7"/>
  <c r="H55" i="7"/>
  <c r="H53" i="7"/>
  <c r="H32" i="7"/>
  <c r="H40" i="7"/>
  <c r="H18" i="7"/>
  <c r="H51" i="7"/>
  <c r="H46" i="7"/>
  <c r="H56" i="7"/>
  <c r="H61" i="7"/>
  <c r="H15" i="7"/>
  <c r="H47" i="7"/>
  <c r="H41" i="7"/>
  <c r="H25" i="7"/>
  <c r="H49" i="7"/>
  <c r="D17" i="2"/>
  <c r="H23" i="7"/>
  <c r="H62" i="7"/>
  <c r="H16" i="7"/>
  <c r="H31" i="7"/>
  <c r="H13" i="7"/>
  <c r="H24" i="7"/>
  <c r="H59" i="7"/>
  <c r="H17" i="7"/>
  <c r="H29" i="7"/>
  <c r="H58" i="7"/>
  <c r="H57" i="7" s="1"/>
  <c r="D12" i="2"/>
  <c r="J12" i="2" l="1"/>
  <c r="I12" i="2"/>
  <c r="G12" i="2"/>
  <c r="F12" i="2"/>
  <c r="H12" i="2"/>
  <c r="K12" i="2"/>
  <c r="L18" i="2"/>
  <c r="H12" i="7"/>
  <c r="H11" i="7" s="1"/>
  <c r="E18" i="2"/>
  <c r="E21" i="2" s="1"/>
  <c r="H27" i="7"/>
  <c r="D13" i="2"/>
  <c r="H60" i="7"/>
  <c r="H68" i="7"/>
  <c r="H67" i="7" s="1"/>
  <c r="D15" i="2"/>
  <c r="D18" i="2"/>
  <c r="D11" i="2"/>
  <c r="H45" i="7"/>
  <c r="H48" i="7"/>
  <c r="H38" i="7"/>
  <c r="H26" i="7" l="1"/>
  <c r="H17" i="2"/>
  <c r="H18" i="2" s="1"/>
  <c r="K17" i="2"/>
  <c r="K18" i="2" s="1"/>
  <c r="J17" i="2"/>
  <c r="J18" i="2" s="1"/>
  <c r="F17" i="2"/>
  <c r="I17" i="2"/>
  <c r="I18" i="2" s="1"/>
  <c r="F18" i="2" l="1"/>
  <c r="F21" i="2" s="1"/>
  <c r="F20" i="2"/>
  <c r="G10" i="2"/>
  <c r="G17" i="2"/>
  <c r="G18" i="2" s="1"/>
  <c r="G21" i="2" l="1"/>
  <c r="H21" i="2" s="1"/>
  <c r="I21" i="2" s="1"/>
  <c r="J21" i="2" s="1"/>
  <c r="K21" i="2" s="1"/>
  <c r="L21" i="2" s="1"/>
  <c r="G20" i="2"/>
  <c r="H20" i="2" s="1"/>
  <c r="I20" i="2" s="1"/>
  <c r="J20" i="2" s="1"/>
  <c r="K20" i="2" s="1"/>
  <c r="L20" i="2" s="1"/>
</calcChain>
</file>

<file path=xl/sharedStrings.xml><?xml version="1.0" encoding="utf-8"?>
<sst xmlns="http://schemas.openxmlformats.org/spreadsheetml/2006/main" count="6811" uniqueCount="963">
  <si>
    <t>B.D.I.</t>
  </si>
  <si>
    <t>Encargos Sociais</t>
  </si>
  <si>
    <t>Código</t>
  </si>
  <si>
    <t>Banco</t>
  </si>
  <si>
    <t>Descrição</t>
  </si>
  <si>
    <t>Und</t>
  </si>
  <si>
    <t>Quant.</t>
  </si>
  <si>
    <t>Valor Unit</t>
  </si>
  <si>
    <t>Total</t>
  </si>
  <si>
    <t>SERVIÇOS PRELIMINARES</t>
  </si>
  <si>
    <t>INSTALAÇÕES PROVISÓRIAS</t>
  </si>
  <si>
    <t xml:space="preserve"> 1.1.1 </t>
  </si>
  <si>
    <t>SINAPI</t>
  </si>
  <si>
    <t>UN</t>
  </si>
  <si>
    <t xml:space="preserve"> 1.1.2 </t>
  </si>
  <si>
    <t xml:space="preserve"> 98459 </t>
  </si>
  <si>
    <t>TAPUME COM TELHA METÁLICA. AF_05/2018</t>
  </si>
  <si>
    <t>m²</t>
  </si>
  <si>
    <t xml:space="preserve"> 1.1.3 </t>
  </si>
  <si>
    <t xml:space="preserve"> CPU-09-PROPRIA_1 </t>
  </si>
  <si>
    <t>Próprio</t>
  </si>
  <si>
    <t>PLACA DE OBRA EM LONA IMPRESSÃO DIGITAL</t>
  </si>
  <si>
    <t xml:space="preserve"> 1.1.4 </t>
  </si>
  <si>
    <t xml:space="preserve"> CPU-01-PROPRIA_1 </t>
  </si>
  <si>
    <t>ADMINISTRAÇÃO LOCAL DA OBRA</t>
  </si>
  <si>
    <t>LIMPEZA - CORTE DE CONCRETO DA LAJE DO PÍER E PONTE DE ACESSO</t>
  </si>
  <si>
    <t xml:space="preserve"> 2.1.1 </t>
  </si>
  <si>
    <t xml:space="preserve"> 3806413 </t>
  </si>
  <si>
    <t>SICRO3</t>
  </si>
  <si>
    <t>Apicoamento mecanizado de concreto</t>
  </si>
  <si>
    <t xml:space="preserve"> 2.1.2 </t>
  </si>
  <si>
    <t>M</t>
  </si>
  <si>
    <t xml:space="preserve"> 2.1.3 </t>
  </si>
  <si>
    <t xml:space="preserve"> 72895 </t>
  </si>
  <si>
    <t>CARGA, MANOBRAS E DESCARGA DE MATERIAIS DIVERSOS, COM CAMINHAO BASCULANTE 6M3 (CARGA E DESCARGA MANUAIS)</t>
  </si>
  <si>
    <t>m³</t>
  </si>
  <si>
    <t xml:space="preserve"> 2.1.4 </t>
  </si>
  <si>
    <t xml:space="preserve"> 2.1.5 </t>
  </si>
  <si>
    <t xml:space="preserve"> 84123 </t>
  </si>
  <si>
    <t>LIXAMENTO MAN C/ LIXA CALAFATE DE CONCR APARENTE ANTIGO</t>
  </si>
  <si>
    <t xml:space="preserve"> 2.1.6 </t>
  </si>
  <si>
    <t xml:space="preserve"> 93590 </t>
  </si>
  <si>
    <t>TRANSPORTE COM CAMINHÃO BASCULANTE DE 10 M3, EM VIA URBANA PAVIMENTADA, DMT ACIMA DE 30KM (UNIDADE: M3XKM). AF_04/2016</t>
  </si>
  <si>
    <t>M3XKM</t>
  </si>
  <si>
    <t xml:space="preserve"> 2.1.7 </t>
  </si>
  <si>
    <t>LIMPEZA DAS ARMADURAS</t>
  </si>
  <si>
    <t xml:space="preserve"> 2.2.1 </t>
  </si>
  <si>
    <t>RECUPERAÇÃO ESTRUTURAL DA LAJE DO PÍER E PONTE DE ACESSO</t>
  </si>
  <si>
    <t xml:space="preserve"> 2.3.1 </t>
  </si>
  <si>
    <t xml:space="preserve"> 1207703 </t>
  </si>
  <si>
    <t>Concreto fck = 40 MPa para projeção via seca - confecção em betoneira</t>
  </si>
  <si>
    <t xml:space="preserve"> 2.3.2 </t>
  </si>
  <si>
    <t xml:space="preserve"> 3106427 </t>
  </si>
  <si>
    <t>Forma metálica para viga de concreto pré-moldada protendida para OAE - utilização de 20 vezes - confecção, instalação e</t>
  </si>
  <si>
    <t xml:space="preserve"> 2.3.3 </t>
  </si>
  <si>
    <t xml:space="preserve"> CPU-20-PROPRIA_1 </t>
  </si>
  <si>
    <t>GRAUTE FGK=40 MPA; TRAÇO 1:0,02:0,8:1,1 (CIMENTO/ CAL/ AREIA GROSSA/ BRITA 0) - PREPARO MECÂNICO COM BETONEIRA 400 L. AF_02/2015</t>
  </si>
  <si>
    <t xml:space="preserve"> 2.3.4 </t>
  </si>
  <si>
    <t xml:space="preserve"> 92778 </t>
  </si>
  <si>
    <t>ARMAÇÃO DE PILAR OU VIGA DE UMA ESTRUTURA CONVENCIONAL DE CONCRETO ARMADO EM UMA EDIFICAÇÃO TÉRREA OU SOBRADO UTILIZANDO AÇO CA-50 DE 10,0 MM - MONTAGEM. AF_12/2015</t>
  </si>
  <si>
    <t>KG</t>
  </si>
  <si>
    <t xml:space="preserve"> 2.3.5 </t>
  </si>
  <si>
    <t xml:space="preserve"> 92786 </t>
  </si>
  <si>
    <t>ARMAÇÃO DE LAJE DE UMA ESTRUTURA CONVENCIONAL DE CONCRETO ARMADO EM UMA EDIFICAÇÃO TÉRREA OU SOBRADO UTILIZANDO AÇO CA-50 DE 8,0 MM - MONTAGEM. AF_12/2015</t>
  </si>
  <si>
    <t xml:space="preserve"> 2.3.6 </t>
  </si>
  <si>
    <t>ANCORAGEM DE BARRA DE AÇO</t>
  </si>
  <si>
    <t xml:space="preserve"> 2.4.1 </t>
  </si>
  <si>
    <t xml:space="preserve"> 2.4.2 </t>
  </si>
  <si>
    <t>LIMPEZA - RETIRADA DE CONCRETO DOS BLOCOS E TRAVESSAS</t>
  </si>
  <si>
    <t xml:space="preserve"> 2.5.4 </t>
  </si>
  <si>
    <t xml:space="preserve"> 97628 </t>
  </si>
  <si>
    <t>DEMOLIÇÃO DE LAJES, DE FORMA MANUAL, SEM REAPROVEITAMENTO. AF_12/2017</t>
  </si>
  <si>
    <t>TRATAMENTO DAS ARMADURAS DO BLOCO</t>
  </si>
  <si>
    <t>RECUPERAÇÃO ESTRUTURAL DOS BLOCOS</t>
  </si>
  <si>
    <t xml:space="preserve"> 1207724 </t>
  </si>
  <si>
    <t>Concreto projetado fck = 40 MPa via seca aplicado em piso, parede e teto</t>
  </si>
  <si>
    <t xml:space="preserve"> 2.7.3 </t>
  </si>
  <si>
    <t xml:space="preserve"> 96545 </t>
  </si>
  <si>
    <t>ARMAÇÃO DE BLOCO, VIGA BALDRAME OU SAPATA UTILIZANDO AÇO CA-50 DE 8 MM - MONTAGEM. AF_06/2017</t>
  </si>
  <si>
    <t xml:space="preserve"> 2.7.4 </t>
  </si>
  <si>
    <t xml:space="preserve"> 96546 </t>
  </si>
  <si>
    <t>ARMAÇÃO DE BLOCO, VIGA BALDRAME OU SAPATA UTILIZANDO AÇO CA-50 DE 10 MM - MONTAGEM. AF_06/2017</t>
  </si>
  <si>
    <t>SERVIÇOS COMPLEMENTARES</t>
  </si>
  <si>
    <t xml:space="preserve"> 3.1.1 </t>
  </si>
  <si>
    <t>PROJETO:</t>
  </si>
  <si>
    <t>Nº EMAP:</t>
  </si>
  <si>
    <t>DATA:</t>
  </si>
  <si>
    <t>REVISÃO:</t>
  </si>
  <si>
    <t>CRONOGRAMA FISICO-FINANCEIRO</t>
  </si>
  <si>
    <t>ITEM</t>
  </si>
  <si>
    <t>DISCRIMINAÇÃO</t>
  </si>
  <si>
    <t>R$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</si>
  <si>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</si>
  <si>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</si>
  <si>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</si>
  <si>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</si>
  <si>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</si>
  <si>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</si>
  <si>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</si>
  <si>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</si>
  <si>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01.00.00</t>
  </si>
  <si>
    <t>02.00.00</t>
  </si>
  <si>
    <t>03.00.00</t>
  </si>
  <si>
    <t>TOTAL DA OBRA/DESEMBOLSO MENSAL</t>
  </si>
  <si>
    <t>DESEMBOLSO ACUMULADO</t>
  </si>
  <si>
    <t>%  ACUMULADO</t>
  </si>
  <si>
    <t>Planilha Orçamentária Analítica</t>
  </si>
  <si>
    <t>Tipo</t>
  </si>
  <si>
    <t>Composição</t>
  </si>
  <si>
    <t>SERP - SERVIÇOS PRELIMINARES</t>
  </si>
  <si>
    <t>Composição Auxiliar</t>
  </si>
  <si>
    <t xml:space="preserve"> 88264 </t>
  </si>
  <si>
    <t>ELETRICISTA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</si>
  <si>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</si>
  <si>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</si>
  <si>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</si>
  <si>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</si>
  <si>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</si>
  <si>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>Material</t>
  </si>
  <si>
    <t>MO sem LS =&gt;</t>
  </si>
  <si>
    <t>LS =&gt;</t>
  </si>
  <si>
    <t>MO com LS =&gt;</t>
  </si>
  <si>
    <t>Valor do BDI =&gt;</t>
  </si>
  <si>
    <t>Valor com BDI =&gt;</t>
  </si>
  <si>
    <t>CANT - CANTEIRO DE OBRAS</t>
  </si>
  <si>
    <t xml:space="preserve"> 91692 </t>
  </si>
  <si>
    <t>SERRA CIRCULAR DE BANCADA COM MOTOR ELÉTRICO POTÊNCIA DE 5HP, COM COIFA PARA DISCO 10" - CHP DIURNO. AF_08/2015</t>
  </si>
  <si>
    <t>CHOR - CUSTOS HORÁRIOS DE MÁQUINAS E EQUIPAMENTOS</t>
  </si>
  <si>
    <t>CHP</t>
  </si>
  <si>
    <t xml:space="preserve"> 91693 </t>
  </si>
  <si>
    <t>SERRA CIRCULAR DE BANCADA COM MOTOR ELÉTRICO POTÊNCIA DE 5HP, COM COIFA PARA DISCO 10" - CHI DIURNO. AF_08/2015</t>
  </si>
  <si>
    <t>CHI</t>
  </si>
  <si>
    <t xml:space="preserve"> 94974 </t>
  </si>
  <si>
    <t>CONCRETO MAGRO PARA LASTRO, TRAÇO 1:4,5:4,5 (CIMENTO/ AREIA MÉDIA/ BRITA 1)  - PREPARO MANUAL. AF_07/2016</t>
  </si>
  <si>
    <t>FUES - FUNDAÇÕES E ESTRUTURAS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</si>
  <si>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</si>
  <si>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</si>
  <si>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</si>
  <si>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</si>
  <si>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 xml:space="preserve"> 00004433 </t>
  </si>
  <si>
    <t>PECA DE MADEIRA NAO APARELHADA *7,5 X 7,5* CM (3 X 3 ") MACARANDUBA, ANGELIM OU EQUIVALENTE DA REGIAO</t>
  </si>
  <si>
    <t xml:space="preserve"> 00005061 </t>
  </si>
  <si>
    <t>PREGO DE ACO POLIDO COM CABECA 18 X 27 (2 1/2 X 10)</t>
  </si>
  <si>
    <t xml:space="preserve"> 00003992 </t>
  </si>
  <si>
    <t>TABUA DE MADEIRA APARELHADA *2,5 X 30* CM, MACARANDUBA, ANGELIM OU EQUIVALENTE DA REGIAO</t>
  </si>
  <si>
    <t xml:space="preserve"> 00007243 </t>
  </si>
  <si>
    <t>TELHA DE ACO ZINCADO TRAPEZOIDAL, A = *40* MM, E = 0,5 MM, SEM PINTURA</t>
  </si>
  <si>
    <t xml:space="preserve"> 00004417 </t>
  </si>
  <si>
    <t>SARRAFO DE MADEIRA NAO APARELHADA *2,5 X 7* CM, MACARANDUBA, ANGELIM OU EQUIVALENTE DA REGIAO</t>
  </si>
  <si>
    <t xml:space="preserve"> 88255 </t>
  </si>
  <si>
    <t>AUXILIAR TÉCNICO DE ENGENHARIA COM ENCARGOS COMPLEMENTARES</t>
  </si>
  <si>
    <t xml:space="preserve"> 88326 </t>
  </si>
  <si>
    <t>VIGIA NOTURNO COM ENCARGOS COMPLEMENTARES</t>
  </si>
  <si>
    <t xml:space="preserve"> 90766 </t>
  </si>
  <si>
    <t>ALMOXARIFE COM ENCARGOS COMPLEMENTARES</t>
  </si>
  <si>
    <t xml:space="preserve"> 90778 </t>
  </si>
  <si>
    <t>ENGENHEIRO CIVIL DE OBRA PLENO COM ENCARGOS COMPLEMENTARES</t>
  </si>
  <si>
    <t>Outros</t>
  </si>
  <si>
    <t>MÊS</t>
  </si>
  <si>
    <t xml:space="preserve"> CPU-03-PROPRIA_1 </t>
  </si>
  <si>
    <t>LOCAÇÃO DE BANHEIRO QUIMICO, INCLUSIVE MANUTENÇÃO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</si>
  <si>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</si>
  <si>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</si>
  <si>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</si>
  <si>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</si>
  <si>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</si>
  <si>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</si>
  <si>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</si>
  <si>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</si>
  <si>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E9521</t>
  </si>
  <si>
    <t>Grupo gerador - 2,5/3 kVA</t>
  </si>
  <si>
    <t>E9675</t>
  </si>
  <si>
    <t>Martelete perfurador/rompedor elétrico - 1,5 kW</t>
  </si>
  <si>
    <t>Custo Horário de Equipamentos =&gt;</t>
  </si>
  <si>
    <t>Mão de Obra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</si>
  <si>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</si>
  <si>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</si>
  <si>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</si>
  <si>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</si>
  <si>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</si>
  <si>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MOVT - MOVIMENTO DE TERRA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</si>
  <si>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</si>
  <si>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</si>
  <si>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00000746 </t>
  </si>
  <si>
    <t>LAVADORA DE ALTA PRESSAO (LAVA-JATO) PARA AGUA FRIA, PRESSAO DE OPERACAO ENTRE 1400 E 1900 LIB/POL2, VAZAO MAXIMA ENTRE  400 E 700 L/H</t>
  </si>
  <si>
    <t>Equipamento</t>
  </si>
  <si>
    <t xml:space="preserve"> 88309 </t>
  </si>
  <si>
    <t>PEDREIRO COM ENCARGOS COMPLEMENTARES</t>
  </si>
  <si>
    <t xml:space="preserve"> 00003767 </t>
  </si>
  <si>
    <t>LIXA EM FOLHA PARA PAREDE OU MADEIRA, NUMERO 120 (COR VERMELHA)</t>
  </si>
  <si>
    <t>TRAN - TRANSPORTES, CARGAS E DESCARGAS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</si>
  <si>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</si>
  <si>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</si>
  <si>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</si>
  <si>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</si>
  <si>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>C</t>
  </si>
  <si>
    <t>Unidade</t>
  </si>
  <si>
    <t>Preço Unitário</t>
  </si>
  <si>
    <t>Custo Total do Material =&gt;</t>
  </si>
  <si>
    <t>E</t>
  </si>
  <si>
    <t>Tempos Fixos</t>
  </si>
  <si>
    <t>t</t>
  </si>
  <si>
    <t>Custo Total dos Tempos Fixos =&gt;</t>
  </si>
  <si>
    <t>kg</t>
  </si>
  <si>
    <t>l</t>
  </si>
  <si>
    <t>M1378</t>
  </si>
  <si>
    <t>Chapa de aço ASTM A36</t>
  </si>
  <si>
    <t>D</t>
  </si>
  <si>
    <t>Atividades Auxiliares</t>
  </si>
  <si>
    <t>Solda elétrica de perfis metálicos e chapas de aço com eletrodo E70XX</t>
  </si>
  <si>
    <t>Custo Total das Atividades =&gt;</t>
  </si>
  <si>
    <t>Chapa de aço ASTM A36-Carga, manobra e descarga de materiais diversos em caminhão carroceria de 15 t - carga e descarga com caminhão guindauto</t>
  </si>
  <si>
    <t>INES - INSTALAÇÕES ESPECIAIS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</si>
  <si>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</si>
  <si>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</si>
  <si>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</si>
  <si>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</si>
  <si>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</si>
  <si>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</si>
  <si>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00001106 </t>
  </si>
  <si>
    <t>CAL HIDRATADA CH-I PARA ARGAMASSAS</t>
  </si>
  <si>
    <t xml:space="preserve"> 00001379 </t>
  </si>
  <si>
    <t>CIMENTO PORTLAND COMPOSTO CP II-32</t>
  </si>
  <si>
    <t xml:space="preserve"> 00000367 </t>
  </si>
  <si>
    <t>AREIA GROSSA - POSTO JAZIDA/FORNECEDOR (RETIRADO NA JAZIDA, SEM TRANSPORTE)</t>
  </si>
  <si>
    <t xml:space="preserve"> 00004720 </t>
  </si>
  <si>
    <t>PEDRA BRITADA N. 0, OU PEDRISCO (4,8 A 9,5 MM) POSTO PEDREIRA/FORNECEDOR, SEM FRETE</t>
  </si>
  <si>
    <t xml:space="preserve"> 92794 </t>
  </si>
  <si>
    <t>CORTE E DOBRA DE AÇO CA-50, DIÂMETRO DE 10,0 MM, UTILIZADO EM ESTRUTURAS DIVERSAS, EXCETO LAJES. AF_12/2015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</si>
  <si>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</si>
  <si>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</si>
  <si>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</si>
  <si>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</si>
  <si>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00039017 </t>
  </si>
  <si>
    <t>ESPACADOR / DISTANCIADOR CIRCULAR COM ENTRADA LATERAL, EM PLASTICO, PARA VERGALHAO *4,2 A 12,5* MM, COBRIMENTO 20 MM</t>
  </si>
  <si>
    <t xml:space="preserve"> 92802 </t>
  </si>
  <si>
    <t>CORTE E DOBRA DE AÇO CA-50, DIÂMETRO DE 8,0 MM, UTILIZADO EM LAJE. AF_12/2015</t>
  </si>
  <si>
    <t>E9631</t>
  </si>
  <si>
    <t>Bomba para concreto projetado via seca com capacidade de 6 m³/h - 7,5 kW</t>
  </si>
  <si>
    <t>E9605</t>
  </si>
  <si>
    <t>Caminhão tanque com capacidade de 6.000 l - 136 kW</t>
  </si>
  <si>
    <t>E9671</t>
  </si>
  <si>
    <t>Compressor de ar portátil de 748 PCM - 154 kW</t>
  </si>
  <si>
    <t>E9066</t>
  </si>
  <si>
    <t>Grupo gerador - 13 / 14 kVA</t>
  </si>
  <si>
    <t xml:space="preserve"> 92793 </t>
  </si>
  <si>
    <t>CORTE E DOBRA DE AÇO CA-50, DIÂMETRO DE 8,0 MM, UTILIZADO EM ESTRUTURAS DIVERSAS, EXCETO LAJES. AF_12/2015</t>
  </si>
  <si>
    <t xml:space="preserve">PLANILHA DE BONIFICAÇÃO E DESPESAS INDIRETAS - BDI - SERVIÇOS </t>
  </si>
  <si>
    <t>ITENS</t>
  </si>
  <si>
    <t>DESCRIÇÃO</t>
  </si>
  <si>
    <t>%</t>
  </si>
  <si>
    <t>1.0</t>
  </si>
  <si>
    <t>DESPESAS INDIRETAS</t>
  </si>
  <si>
    <t>1.1</t>
  </si>
  <si>
    <t>Seguro e Garantia</t>
  </si>
  <si>
    <t>1.2</t>
  </si>
  <si>
    <t>Risco</t>
  </si>
  <si>
    <t>1.3</t>
  </si>
  <si>
    <t>Despesas Financeiras</t>
  </si>
  <si>
    <t>1.4</t>
  </si>
  <si>
    <t>Administração Central</t>
  </si>
  <si>
    <t>2.0</t>
  </si>
  <si>
    <t>BENEFÍCIO</t>
  </si>
  <si>
    <t>2.1</t>
  </si>
  <si>
    <t>Lucro</t>
  </si>
  <si>
    <t>3.0</t>
  </si>
  <si>
    <t>TRIBUTOS</t>
  </si>
  <si>
    <t>3.1</t>
  </si>
  <si>
    <t>ISS (Observar Percentual da Localidade)</t>
  </si>
  <si>
    <t>3.2</t>
  </si>
  <si>
    <t>PIS</t>
  </si>
  <si>
    <t>3.3</t>
  </si>
  <si>
    <t>COFINS</t>
  </si>
  <si>
    <t>3.4</t>
  </si>
  <si>
    <t>CPRB (CONTRIBUIÇÃO PREVIDENCIÁRIA SOBRE A RECEITA BRUTA)</t>
  </si>
  <si>
    <t>BDI=</t>
  </si>
  <si>
    <t>((1+AC+S+R+G))*(1+DF)*(1+L))/((1-I) )-1)</t>
  </si>
  <si>
    <t>NOTAS:</t>
  </si>
  <si>
    <t>1 - A fórmula proposta pela EMAP para cálculo do BDI, acima utilizada, segue o Acórdão 2622/2013-TCU/Plenário;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</si>
  <si>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</si>
  <si>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</si>
  <si>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</si>
  <si>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</si>
  <si>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</si>
  <si>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ANCORAGEM DE BARRAS DE ACO COM RESINA BASE EPOXI</t>
  </si>
  <si>
    <t>FUROS EM CONCRETO COM D=3/4" E PROFUNDIDADE 15CM</t>
  </si>
  <si>
    <t xml:space="preserve"> 2.6.1 </t>
  </si>
  <si>
    <t>FUROS EM CONCRETO COM D=1/2" E PROFUNDIDADE 15CM</t>
  </si>
  <si>
    <t>Fornecimento e instalação de tela aço soldada nervurada CA-60, Q-785, malha 10x10cm, ferro 10.0mm, painel 2,45x6,0m, (12,46kg/m²), Telcon ou similar</t>
  </si>
  <si>
    <t>Limpeza de armadura com escova de aço</t>
  </si>
  <si>
    <t>PEDREIRO</t>
  </si>
  <si>
    <t>un</t>
  </si>
  <si>
    <t>SERVIÇOS</t>
  </si>
  <si>
    <t>UNID.</t>
  </si>
  <si>
    <t>QUANT.</t>
  </si>
  <si>
    <t>P.UNIT.</t>
  </si>
  <si>
    <t>P.TOTAL</t>
  </si>
  <si>
    <t>FONTE / CÓDIGO</t>
  </si>
  <si>
    <t>2.2</t>
  </si>
  <si>
    <t>2.2.1</t>
  </si>
  <si>
    <t>TOTAL=</t>
  </si>
  <si>
    <t>2.3</t>
  </si>
  <si>
    <t>2.4</t>
  </si>
  <si>
    <t>2.4.1</t>
  </si>
  <si>
    <t>2.4.2</t>
  </si>
  <si>
    <t>2.5</t>
  </si>
  <si>
    <t>2.6</t>
  </si>
  <si>
    <t>2.6.1</t>
  </si>
  <si>
    <t>2.6.2</t>
  </si>
  <si>
    <t>2.7</t>
  </si>
  <si>
    <t>2.7.1</t>
  </si>
  <si>
    <t>2.7.4</t>
  </si>
  <si>
    <t>2.7.2</t>
  </si>
  <si>
    <t>2.7.3</t>
  </si>
  <si>
    <t>2.8</t>
  </si>
  <si>
    <t>ESTACA</t>
  </si>
  <si>
    <t>2.8.1</t>
  </si>
  <si>
    <t>Serviços</t>
  </si>
  <si>
    <t>RECUPERAÇÃO ESTRUTURAL DO CAIS</t>
  </si>
  <si>
    <t>SERVIÇOS COMPLEMENTARS</t>
  </si>
  <si>
    <t xml:space="preserve"> 72897 </t>
  </si>
  <si>
    <t>CARGA MANUAL DE ENTULHO EM CAMINHAO BASCULANTE 6 M3</t>
  </si>
  <si>
    <t xml:space="preserve"> 5961 </t>
  </si>
  <si>
    <t>CAMINHÃO BASCULANTE 6 M3, PESO BRUTO TOTAL 16.000 KG, CARGA ÚTIL MÁXIMA 13.071 KG, DISTÂNCIA ENTRE EIXOS 4,80 M, POTÊNCIA 230 CV INCLUSIVE CAÇAMBA METÁLICA - CHI DIURNO. AF_06/2014</t>
  </si>
  <si>
    <t>RECUPERAÇÃO DA ESTRUTURA DO CAIS</t>
  </si>
  <si>
    <t xml:space="preserve"> FDE 16.35.006 - SINAPI </t>
  </si>
  <si>
    <t>REVE - REVESTIMENTO E TRATAMENTO DE SUPERFÍCIES</t>
  </si>
  <si>
    <t xml:space="preserve"> 00004750 </t>
  </si>
  <si>
    <t xml:space="preserve"> 00006111 </t>
  </si>
  <si>
    <t>SERVENTE DE OBRAS</t>
  </si>
  <si>
    <t xml:space="preserve"> E9141 </t>
  </si>
  <si>
    <t>Rebarbador hidráulico com bomba manual com capacidade de força de 9.000 kgf</t>
  </si>
  <si>
    <t xml:space="preserve"> CPOS 01.23.020 - SINAPI </t>
  </si>
  <si>
    <t xml:space="preserve"> 00000012 </t>
  </si>
  <si>
    <t>ESCOVA DE ACO, COM CABO, *4  X 15* FILEIRAS DE CERDAS</t>
  </si>
  <si>
    <t xml:space="preserve"> ORSE 12134 - SINAPI </t>
  </si>
  <si>
    <t xml:space="preserve"> FDE 16.46.002 - SINAPI </t>
  </si>
  <si>
    <t>D3</t>
  </si>
  <si>
    <t xml:space="preserve"> 00000131 </t>
  </si>
  <si>
    <t>ADESIVO ESTRUTURAL A BASE DE RESINA EPOXI, BICOMPONENTE, PASTOSO (TIXOTROPICO)</t>
  </si>
  <si>
    <t xml:space="preserve"> FDE 16.43.008 - SINAPI </t>
  </si>
  <si>
    <t xml:space="preserve"> M1528 </t>
  </si>
  <si>
    <t>Broca de widia - D = 12,5 mm</t>
  </si>
  <si>
    <t xml:space="preserve"> E9568 </t>
  </si>
  <si>
    <t>Furadeira de impacto de 12,5 mm - 0,8 kW</t>
  </si>
  <si>
    <t xml:space="preserve"> E9649 </t>
  </si>
  <si>
    <t>Compressor de ar portátil de 197 PCM - 55 kW</t>
  </si>
  <si>
    <t xml:space="preserve"> FDE 16.43.005 - SINAPI </t>
  </si>
  <si>
    <t xml:space="preserve"> M2389 </t>
  </si>
  <si>
    <t>Broca de widia de 3/4"</t>
  </si>
  <si>
    <t>Composições Principais</t>
  </si>
  <si>
    <t xml:space="preserve"> 95308 </t>
  </si>
  <si>
    <t>CURSO DE CAPACITAÇÃO PARA AJUDANTE DE ARMADOR (ENCARGOS COMPLEMENTARES) - HORISTA</t>
  </si>
  <si>
    <t xml:space="preserve"> 00006114 </t>
  </si>
  <si>
    <t>AJUDANTE DE ARMADOR</t>
  </si>
  <si>
    <t xml:space="preserve"> 00037370 </t>
  </si>
  <si>
    <t>ALIMENTACAO - HORISTA (COLETADO CAIXA)</t>
  </si>
  <si>
    <t xml:space="preserve"> 00037372 </t>
  </si>
  <si>
    <t>EXAMES - HORISTA (COLETADO CAIXA)</t>
  </si>
  <si>
    <t xml:space="preserve"> 00037373 </t>
  </si>
  <si>
    <t>SEGURO - HORISTA (COLETADO CAIXA)</t>
  </si>
  <si>
    <t>Taxas</t>
  </si>
  <si>
    <t xml:space="preserve"> 00037371 </t>
  </si>
  <si>
    <t>TRANSPORTE - HORISTA (COLETADO CAIXA)</t>
  </si>
  <si>
    <t xml:space="preserve"> 95309 </t>
  </si>
  <si>
    <t>CURSO DE CAPACITAÇÃO PARA AJUDANTE DE CARPINTEIRO (ENCARGOS COMPLEMENTARES) - HORISTA</t>
  </si>
  <si>
    <t xml:space="preserve"> 00006117 </t>
  </si>
  <si>
    <t>CARPINTEIRO AUXILIAR</t>
  </si>
  <si>
    <t xml:space="preserve"> 95392 </t>
  </si>
  <si>
    <t>CURSO DE CAPACITAÇÃO PARA ALMOXARIFE (ENCARGOS COMPLEMENTARES) - HORISTA</t>
  </si>
  <si>
    <t xml:space="preserve"> 00000253 </t>
  </si>
  <si>
    <t>ALMOXARIFE</t>
  </si>
  <si>
    <t xml:space="preserve"> 95314 </t>
  </si>
  <si>
    <t>CURSO DE CAPACITAÇÃO PARA ARMADOR (ENCARGOS COMPLEMENTARES) - HORISTA</t>
  </si>
  <si>
    <t xml:space="preserve"> 00000378 </t>
  </si>
  <si>
    <t>ARMADOR</t>
  </si>
  <si>
    <t xml:space="preserve"> 95323 </t>
  </si>
  <si>
    <t>CURSO DE CAPACITAÇÃO PARA AUXILIAR TÉCNICO DE ENGENHARIA (ENCARGOS COMPLEMENTARES) - HORISTA</t>
  </si>
  <si>
    <t xml:space="preserve"> 00000532 </t>
  </si>
  <si>
    <t>AUXILIAR TECNICO / ASSISTENTE DE ENGENHARIA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</si>
  <si>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</si>
  <si>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</si>
  <si>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</si>
  <si>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</si>
  <si>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</si>
  <si>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</si>
  <si>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</si>
  <si>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</si>
  <si>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</si>
  <si>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</si>
  <si>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</si>
  <si>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</si>
  <si>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KW/H</t>
  </si>
  <si>
    <t xml:space="preserve"> 91380 </t>
  </si>
  <si>
    <t>CAMINHÃO BASCULANTE 10 M3, TRUCADO CABINE SIMPLES, PESO BRUTO TOTAL 23.000 KG, CARGA ÚTIL MÁXIMA 15.935 KG, DISTÂNCIA ENTRE EIXOS 4,80 M, POTÊNCIA 230 CV INCLUSIVE CAÇAMBA METÁLICA - DEPRECIAÇÃO. AF_06/2014</t>
  </si>
  <si>
    <t xml:space="preserve"> 91381 </t>
  </si>
  <si>
    <t>CAMINHÃO BASCULANTE 10 M3, TRUCADO CABINE SIMPLES, PESO BRUTO TOTAL 23.000 KG, CARGA ÚTIL MÁXIMA 15.935 KG, DISTÂNCIA ENTRE EIXOS 4,80 M, POTÊNCIA 230 CV INCLUSIVE CAÇAMBA METÁLICA - JUROS. AF_06/2014</t>
  </si>
  <si>
    <t xml:space="preserve"> 91382 </t>
  </si>
  <si>
    <t>CAMINHÃO BASCULANTE 10 M3, TRUCADO CABINE SIMPLES, PESO BRUTO TOTAL 23.000 KG, CARGA ÚTIL MÁXIMA 15.935 KG, DISTÂNCIA ENTRE EIXOS 4,80 M, POTÊNCIA 230 CV INCLUSIVE CAÇAMBA METÁLICA - IMPOSTOS E SEGUROS. AF_06/2014</t>
  </si>
  <si>
    <t xml:space="preserve"> 88281 </t>
  </si>
  <si>
    <t>MOTORISTA DE BASCULANTE COM ENCARGOS COMPLEMENTARES</t>
  </si>
  <si>
    <t xml:space="preserve"> 91383 </t>
  </si>
  <si>
    <t>CAMINHÃO BASCULANTE 10 M3, TRUCADO CABINE SIMPLES, PESO BRUTO TOTAL 23.000 KG, CARGA ÚTIL MÁXIMA 15.935 KG, DISTÂNCIA ENTRE EIXOS 4,80 M, POTÊNCIA 230 CV INCLUSIVE CAÇAMBA METÁLICA - MANUTENÇÃO. AF_06/2014</t>
  </si>
  <si>
    <t xml:space="preserve"> 91384 </t>
  </si>
  <si>
    <t>CAMINHÃO BASCULANTE 10 M3, TRUCADO CABINE SIMPLES, PESO BRUTO TOTAL 23.000 KG, CARGA ÚTIL MÁXIMA 15.935 KG, DISTÂNCIA ENTRE EIXOS 4,80 M, POTÊNCIA 230 CV INCLUSIVE CAÇAMBA METÁLICA - MATERIAIS NA OPERAÇÃO. AF_06/2014</t>
  </si>
  <si>
    <t xml:space="preserve"> 00037734 </t>
  </si>
  <si>
    <t>CACAMBA METALICA BASCULANTE COM CAPACIDADE DE 10 M3 (INCLUI MONTAGEM, NAO INCLUI CAMINHAO)</t>
  </si>
  <si>
    <t xml:space="preserve"> 00037747 </t>
  </si>
  <si>
    <t>CAMINHAO TRUCADO, PESO BRUTO TOTAL 23000 KG, CARGA UTIL MAXIMA 15935 KG, DISTANCIA ENTRE EIXOS 4,80 M, POTENCIA 230 CV (INCLUI CABINE E CHASSI, NAO INCLUI CARROCERIA)</t>
  </si>
  <si>
    <t xml:space="preserve"> 00004221 </t>
  </si>
  <si>
    <t>OLEO DIESEL COMBUSTIVEL COMUM</t>
  </si>
  <si>
    <t>L</t>
  </si>
  <si>
    <t xml:space="preserve"> 91369 </t>
  </si>
  <si>
    <t>CAMINHÃO BASCULANTE 6 M3, PESO BRUTO TOTAL 16.000 KG, CARGA ÚTIL MÁXIMA 13.071 KG, DISTÂNCIA ENTRE EIXOS 4,80 M, POTÊNCIA 230 CV INCLUSIVE CAÇAMBA METÁLICA - IMPOSTOS E SEGUROS. AF_06/2014</t>
  </si>
  <si>
    <t xml:space="preserve"> 91368 </t>
  </si>
  <si>
    <t>CAMINHÃO BASCULANTE 6 M3, PESO BRUTO TOTAL 16.000 KG, CARGA ÚTIL MÁXIMA 13.071 KG, DISTÂNCIA ENTRE EIXOS 4,80 M, POTÊNCIA 230 CV INCLUSIVE CAÇAMBA METÁLICA - JUROS. AF_06/2014</t>
  </si>
  <si>
    <t xml:space="preserve"> 91367 </t>
  </si>
  <si>
    <t>CAMINHÃO BASCULANTE 6 M3, PESO BRUTO TOTAL 16.000 KG, CARGA ÚTIL MÁXIMA 13.071 KG, DISTÂNCIA ENTRE EIXOS 4,80 M, POTÊNCIA 230 CV INCLUSIVE CAÇAMBA METÁLICA - DEPRECIAÇÃO. AF_06/2014</t>
  </si>
  <si>
    <t xml:space="preserve"> 5695 </t>
  </si>
  <si>
    <t>CAMINHÃO BASCULANTE 6 M3, PESO BRUTO TOTAL 16.000 KG, CARGA ÚTIL MÁXIMA 13.071 KG, DISTÂNCIA ENTRE EIXOS 4,80 M, POTÊNCIA 230 CV INCLUSIVE CAÇAMBA METÁLICA - MANUTENÇÃO. AF_06/2014</t>
  </si>
  <si>
    <t xml:space="preserve"> 53792 </t>
  </si>
  <si>
    <t>CAMINHÃO BASCULANTE 6 M3, PESO BRUTO TOTAL 16.000 KG, CARGA ÚTIL MÁXIMA 13.071 KG, DISTÂNCIA ENTRE EIXOS 4,80 M, POTÊNCIA 230 CV INCLUSIVE CAÇAMBA METÁLICA - MATERIAIS NA OPERAÇÃO. AF_06/2014</t>
  </si>
  <si>
    <t xml:space="preserve"> 00037733 </t>
  </si>
  <si>
    <t>CACAMBA METALICA BASCULANTE COM CAPACIDADE DE 6 M3 (INCLUI MONTAGEM, NAO INCLUI CAMINHAO)</t>
  </si>
  <si>
    <t xml:space="preserve"> 00037760 </t>
  </si>
  <si>
    <t>CAMINHAO TOCO, PESO BRUTO TOTAL 16000 KG, CARGA UTIL MAXIMA 13071 KG, DISTANCIA ENTRE EIXOS 4,80 M, POTENCIA 230 CV (INCLUI CABINE E CHASSI, NAO INCLUI CARROCERIA)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</si>
  <si>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</si>
  <si>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</si>
  <si>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</si>
  <si>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</si>
  <si>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00000370 </t>
  </si>
  <si>
    <t>AREIA MEDIA - POSTO JAZIDA/FORNECEDOR (RETIRADO NA JAZIDA, SEM TRANSPORTE)</t>
  </si>
  <si>
    <t xml:space="preserve"> 00004721 </t>
  </si>
  <si>
    <t>PEDRA BRITADA N. 1 (9,5 a 19 MM) POSTO PEDREIRA/FORNECEDOR, SEM FRETE</t>
  </si>
  <si>
    <t xml:space="preserve"> 00000034 </t>
  </si>
  <si>
    <t>ACO CA-50, 10,0 MM, VERGALHAO</t>
  </si>
  <si>
    <t xml:space="preserve"> 00000033 </t>
  </si>
  <si>
    <t>ACO CA-50, 8,0 MM, VERGALHAO</t>
  </si>
  <si>
    <t xml:space="preserve"> 95332 </t>
  </si>
  <si>
    <t>CURSO DE CAPACITAÇÃO PARA ELETRICISTA (ENCARGOS COMPLEMENTARES) - HORISTA</t>
  </si>
  <si>
    <t xml:space="preserve"> 00002436 </t>
  </si>
  <si>
    <t>ELETRICISTA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</si>
  <si>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</si>
  <si>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</si>
  <si>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</si>
  <si>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</si>
  <si>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</si>
  <si>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</si>
  <si>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</si>
  <si>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</si>
  <si>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</si>
  <si>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</si>
  <si>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</si>
  <si>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ESTACIONARIA/MISTURADOR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</si>
  <si>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</si>
  <si>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</si>
  <si>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</si>
  <si>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</si>
  <si>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95371 </t>
  </si>
  <si>
    <t>CURSO DE CAPACITAÇÃO PARA PEDREIRO (ENCARGOS COMPLEMENTARES) - HORISTA</t>
  </si>
  <si>
    <t xml:space="preserve"> 95378 </t>
  </si>
  <si>
    <t>CURSO DE CAPACITAÇÃO PARA SERVENTE (ENCARGOS COMPLEMENTARES) - HORISTA</t>
  </si>
  <si>
    <t xml:space="preserve"> 95388 </t>
  </si>
  <si>
    <t>CURSO DE CAPACITAÇÃO PARA VIGIA NOTURNO (ENCARGOS COMPLEMENTARES) - HORISTA</t>
  </si>
  <si>
    <t xml:space="preserve"> 00041776 </t>
  </si>
  <si>
    <t>VIGIA NOTURNO, HORA EFETIVAMENTE TRABALHADA DE 22 H AS 5 H (COM ADICIONAL NOTURNO)</t>
  </si>
  <si>
    <t xml:space="preserve"> 5914647 </t>
  </si>
  <si>
    <t>Carga, manobra e descarga de areia, brita, pedra de mão ou solos em caminhão basculante de 10 m³ - carga com carregadeira</t>
  </si>
  <si>
    <t>E9579</t>
  </si>
  <si>
    <t>Caminhão basculante com capacidade de 10 m³ - 188 kW</t>
  </si>
  <si>
    <t xml:space="preserve"> 5914333 </t>
  </si>
  <si>
    <t>Carga, manobra e descarga de materiais diversos em caminhão carroceria de 15 t - carga e descarga com caminhão guindauto</t>
  </si>
  <si>
    <t>E9592</t>
  </si>
  <si>
    <t>Caminhão carroceria com capacidade de 15 t - 188 kW</t>
  </si>
  <si>
    <t>E9686</t>
  </si>
  <si>
    <t>Caminhão carroceria com guindauto com capacidade de 20 t.m - 136 kW</t>
  </si>
  <si>
    <t xml:space="preserve"> 5914655 </t>
  </si>
  <si>
    <t>Carga, manobra e descarga de materiais diversos em caminhão carroceria de 15 t - carga e descarga manuais</t>
  </si>
  <si>
    <t>E9010</t>
  </si>
  <si>
    <t>Balança plataforma digital com mesa de 75 x 75 cm com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</si>
  <si>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</si>
  <si>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</si>
  <si>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</si>
  <si>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</si>
  <si>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M0103</t>
  </si>
  <si>
    <t>Aditivo antirricochete para concreto projetado</t>
  </si>
  <si>
    <t>M0082</t>
  </si>
  <si>
    <t>Areia média lavada</t>
  </si>
  <si>
    <t>M0010</t>
  </si>
  <si>
    <t>Superplastificante</t>
  </si>
  <si>
    <t>Aditivo antirricochete para concreto projetado-Carga, manobra e descarga de materiais diversos em caminhão carroceria de 15 t - carga e descarga manuais</t>
  </si>
  <si>
    <t>Areia média lavada-Carga, manobra e descarga de areia, brita, pedra de mão ou solos em caminhão basculante de 10 m³ - carga com carregadeira</t>
  </si>
  <si>
    <t>Superplastificante-Carga, manobra e descarga de materiais diversos em caminhão carroceria de 15 t - carga e descarga manuais</t>
  </si>
  <si>
    <t xml:space="preserve"> 88297 </t>
  </si>
  <si>
    <t>OPERADOR DE MÁQUINAS E EQUIPAMENTOS COM ENCARGOS COMPLEMENTARES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</si>
  <si>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</si>
  <si>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</si>
  <si>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</si>
  <si>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</si>
  <si>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</si>
  <si>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</si>
  <si>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</si>
  <si>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</si>
  <si>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</si>
  <si>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</si>
  <si>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2408058 </t>
  </si>
  <si>
    <t>E9763</t>
  </si>
  <si>
    <t>Grupo gerador - 36/40 kVA</t>
  </si>
  <si>
    <t>E9547</t>
  </si>
  <si>
    <t>Máquina para solda elétrica - 9,2 kW</t>
  </si>
  <si>
    <t>Composições Auxiliares</t>
  </si>
  <si>
    <t xml:space="preserve"> 00040943 </t>
  </si>
  <si>
    <t>TECNICO EM SEGURANCA DO TRABALHO</t>
  </si>
  <si>
    <t xml:space="preserve"> 1.1.5 </t>
  </si>
  <si>
    <t>SEES - SERVIÇOS ESPECIAIS</t>
  </si>
  <si>
    <t xml:space="preserve"> 1.1.6 </t>
  </si>
  <si>
    <t xml:space="preserve"> 99814 </t>
  </si>
  <si>
    <t>LIMPEZA DE SUPERFÍCIE COM JATO DE ALTA PRESSÃO. AF_04/2019</t>
  </si>
  <si>
    <t xml:space="preserve"> 99833 </t>
  </si>
  <si>
    <t>LAVADORA DE ALTA PRESSAO (LAVA-JATO) PARA AGUA FRIA, PRESSAO DE OPERACAO ENTRE 1400 E 1900 LIB/POL2, VAZAO MAXIMA ENTRE 400 E 700 L/H - CHP DIURNO. AF_04/2019</t>
  </si>
  <si>
    <t xml:space="preserve"> 99829 </t>
  </si>
  <si>
    <t>LAVADORA DE ALTA PRESSAO (LAVA-JATO) PARA AGUA FRIA, PRESSAO DE OPERACAO ENTRE 1400 E 1900 LIB/POL2, VAZAO MAXIMA ENTRE 400 E 700 L/H - DEPRECIAÇÃO. AF_04/2019</t>
  </si>
  <si>
    <t xml:space="preserve"> 99830 </t>
  </si>
  <si>
    <t>LAVADORA DE ALTA PRESSAO (LAVA-JATO) PARA AGUA FRIA, PRESSAO DE OPERACAO ENTRE 1400 E 1900 LIB/POL2, VAZAO MAXIMA ENTRE 400 E 700 L/H - JUROS. AF_04/2019</t>
  </si>
  <si>
    <t xml:space="preserve"> 99831 </t>
  </si>
  <si>
    <t>LAVADORA DE ALTA PRESSAO (LAVA-JATO) PARA AGUA FRIA, PRESSAO DE OPERACAO ENTRE 1400 E 1900 LIB/POL2, VAZAO MAXIMA ENTRE 400 E 700 L/H - MANUTENÇÃO. AF_04/2019</t>
  </si>
  <si>
    <t xml:space="preserve"> 99832 </t>
  </si>
  <si>
    <t>LAVADORA DE ALTA PRESSAO (LAVA-JATO) PARA AGUA FRIA, PRESSAO DE OPERACAO ENTRE 1400 E 1900 LIB/POL2, VAZAO MAXIMA ENTRE 400 E 700 L/H - MATERIAIS NA OPERAÇÃO. AF_04/2019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</si>
  <si>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</si>
  <si>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</si>
  <si>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</si>
  <si>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</si>
  <si>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</si>
  <si>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</si>
  <si>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</si>
  <si>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</si>
  <si>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</si>
  <si>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</si>
  <si>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</si>
  <si>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</si>
  <si>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00043482 </t>
  </si>
  <si>
    <t>EPI - FAMILIA ALMOXARIFE - HORISTA (ENCARGOS COMPLEMENTARES - COLETADO CAIXA)</t>
  </si>
  <si>
    <t xml:space="preserve"> 00043458 </t>
  </si>
  <si>
    <t>FERRAMENTAS - FAMILIA ALMOXARIFE - HORISTA (ENCARGOS COMPLEMENTARES - COLETADO CAIXA)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</si>
  <si>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</si>
  <si>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</si>
  <si>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</si>
  <si>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</si>
  <si>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</si>
  <si>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</si>
  <si>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</si>
  <si>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</si>
  <si>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00043487 </t>
  </si>
  <si>
    <t>EPI - FAMILIA ENCARREGADO GERAL - HORISTA (ENCARGOS COMPLEMENTARES - COLETADO CAIXA)</t>
  </si>
  <si>
    <t xml:space="preserve"> 00043463 </t>
  </si>
  <si>
    <t>FERRAMENTAS - FAMILIA ENCARREGADO GERAL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</si>
  <si>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</si>
  <si>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</si>
  <si>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</si>
  <si>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</si>
  <si>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00010776 </t>
  </si>
  <si>
    <t>LOCACAO DE CONTAINER 2,30  X  6,00 M, ALT. 2,50 M, PARA ESCRITORIO, SEM DIVISORIAS INTERNAS E SEM SANITARIO</t>
  </si>
  <si>
    <t>MES</t>
  </si>
  <si>
    <t>Disposição de entulho de obra em aterro sanitário</t>
  </si>
  <si>
    <t>2018.17-PL-GER-5001-0001</t>
  </si>
  <si>
    <t>RECUPERAÇÃO ESTRUTURAL DO CAIS DE SÃO JOSÉ DE RIBAMAR</t>
  </si>
  <si>
    <t>2018.17-CR-GER-5001-0001</t>
  </si>
  <si>
    <t>PLANILHA DE ENCARGOS SOCIAIS</t>
  </si>
  <si>
    <t xml:space="preserve"> PLANILHA DE SERVIÇOS E PREÇOS DE OBRAS - DATA BASE ABRIL/20</t>
  </si>
  <si>
    <t>Desonerado: embutido nos preços unitário dos insumos de mão de obra, de acordo com as bases.</t>
  </si>
  <si>
    <t xml:space="preserve"> 41598 </t>
  </si>
  <si>
    <t>ENTRADA PROVISORIA DE ENERGIA ELETRICA AEREA TRIFASICA 40A EM POSTE MADEIRA</t>
  </si>
  <si>
    <t>INEL - INSTALAÇÃO ELÉTRICA/ELETRIFICAÇÃO E ILUMINAÇÃO EXTERNA</t>
  </si>
  <si>
    <t xml:space="preserve"> 00003379 </t>
  </si>
  <si>
    <t>!EM PROCESSO DE DESATIVACAO! HASTE DE ATERRAMENTO EM ACO COM 3,00 M DE COMPRIMENTO E DN = 5/8", REVESTIDA COM BAIXA CAMADA DE COBRE, SEM CONECTOR</t>
  </si>
  <si>
    <t xml:space="preserve"> 00001096 </t>
  </si>
  <si>
    <t>ARMACAO VERTICAL COM HASTE E CONTRA-PINO, EM CHAPA DE ACO GALVANIZADO 3/16", COM 4 ESTRIBOS E 4 ISOLADORES</t>
  </si>
  <si>
    <t xml:space="preserve"> 00039210 </t>
  </si>
  <si>
    <t>ARRUELA EM ALUMINIO, COM ROSCA, DE 1", PARA ELETRODUTO</t>
  </si>
  <si>
    <t xml:space="preserve"> 00011267 </t>
  </si>
  <si>
    <t>ARRUELA REDONDA DE LATAO, DIAMETRO EXTERNO = 34 MM, ESPESSURA = 2,5 MM, DIAMETRO DO FURO = 17 MM</t>
  </si>
  <si>
    <t xml:space="preserve"> 00039176 </t>
  </si>
  <si>
    <t>BUCHA EM ALUMINIO, COM ROSCA, DE 1", PARA ELETRODUTO</t>
  </si>
  <si>
    <t xml:space="preserve"> 00000857 </t>
  </si>
  <si>
    <t>CABO DE COBRE NU 16 MM2 MEIO-DURO</t>
  </si>
  <si>
    <t xml:space="preserve"> 00001062 </t>
  </si>
  <si>
    <t>CAIXA INTERNA/EXTERNA DE MEDICAO PARA 1 MEDIDOR TRIFASICO, COM VISOR, EM CHAPA DE ACO 18 USG (PADRAO DA CONCESSIONARIA LOCAL)</t>
  </si>
  <si>
    <t xml:space="preserve"> 00000420 </t>
  </si>
  <si>
    <t>CINTA CIRCULAR EM ACO GALVANIZADO DE 150 MM DE DIAMETRO PARA FIXACAO DE CAIXA MEDICAO, INCLUI PARAFUSOS E PORCAS</t>
  </si>
  <si>
    <t xml:space="preserve"> 00001539 </t>
  </si>
  <si>
    <t>CONECTOR METALICO TIPO PARAFUSO FENDIDO (SPLIT BOLT), PARA CABOS ATE 16 MM2</t>
  </si>
  <si>
    <t xml:space="preserve"> 00012034 </t>
  </si>
  <si>
    <t>CURVA 180 GRAUS, DE PVC RIGIDO ROSCAVEL, DE 3/4", PARA ELETRODUTO</t>
  </si>
  <si>
    <t xml:space="preserve"> 00002392 </t>
  </si>
  <si>
    <t>DISJUNTOR TIPO NEMA, TRIPOLAR 10  ATE  50A, TENSAO MAXIMA DE 415 V</t>
  </si>
  <si>
    <t xml:space="preserve"> 00002685 </t>
  </si>
  <si>
    <t>ELETRODUTO DE PVC RIGIDO ROSCAVEL DE 1 ", SEM LUVA</t>
  </si>
  <si>
    <t xml:space="preserve"> 00000937 </t>
  </si>
  <si>
    <t>FIO DE COBRE, SOLIDO, CLASSE 1, ISOLACAO EM PVC/A, ANTICHAMA BWF-B, 450/750V, SECAO NOMINAL 10 MM2</t>
  </si>
  <si>
    <t xml:space="preserve"> 00000406 </t>
  </si>
  <si>
    <t>FITA ACO INOX PARA CINTAR POSTE, L = 19 MM, E = 0,5 MM (ROLO DE 30M)</t>
  </si>
  <si>
    <t xml:space="preserve"> 00001892 </t>
  </si>
  <si>
    <t>LUVA EM PVC RIGIDO ROSCAVEL, DE 1", PARA ELETRODUTO</t>
  </si>
  <si>
    <t xml:space="preserve"> 00002731 </t>
  </si>
  <si>
    <t>MADEIRA ROLICA TRATADA, EUCALIPTO OU EQUIVALENTE DA REGIAO, H = 12 M, D = 20 A 24 CM (PARA POSTE)</t>
  </si>
  <si>
    <t xml:space="preserve"> 00004346 </t>
  </si>
  <si>
    <t>PARAFUSO DE FERRO POLIDO, SEXTAVADO, COM ROSCA PARCIAL, DIAMETRO 5/8", COMPRIMENTO 6", COM PORCA E ARRUELA DE PRESSAO MEDIA</t>
  </si>
  <si>
    <t>M2</t>
  </si>
  <si>
    <t xml:space="preserve"> 100309 </t>
  </si>
  <si>
    <t>TÉCNICO EM SEGURAÇA DO TRABALHO COM ENCARGOS COMPLEMENTARES</t>
  </si>
  <si>
    <t xml:space="preserve"> 90776 </t>
  </si>
  <si>
    <t>ENCARREGADO GERAL COM ENCARGOS COMPLEMENTARES</t>
  </si>
  <si>
    <t xml:space="preserve"> CP-2020-01-24 </t>
  </si>
  <si>
    <t>TAXA - CREA: OBRAS OU SERVIÇOS ACIMA DE R$ 15.000,00 - 2020</t>
  </si>
  <si>
    <t xml:space="preserve"> IN-2020-01-23 </t>
  </si>
  <si>
    <t xml:space="preserve"> CP-2020-006-169 </t>
  </si>
  <si>
    <t>TAXA DE ALVARÁ PREFEITURA DE SÃO JOSÉ DE RIBAMAR</t>
  </si>
  <si>
    <t xml:space="preserve"> IN-2020-06-033 </t>
  </si>
  <si>
    <t>TAXA ALVARÁ PREFEITURA DE SÃO JOSÉ DE RIBAMAR</t>
  </si>
  <si>
    <t xml:space="preserve"> 1.1.7 </t>
  </si>
  <si>
    <t xml:space="preserve"> CP-2020-006-173 </t>
  </si>
  <si>
    <t>ESTRUTURAS TEMPORÁRIAS DE CONSTRUÇÃO - CAIS DE RIBAMAR</t>
  </si>
  <si>
    <t xml:space="preserve"> CP-2020-006-170 </t>
  </si>
  <si>
    <t>DESMONTAGEM DE ESTRUTURA METÁLICA COM RETIRADA DE SOLDA E CORTE DE PEÇAS POR MEIO DE LIXADEIRA</t>
  </si>
  <si>
    <t xml:space="preserve"> CP-2020-006-171 </t>
  </si>
  <si>
    <t>FABRICACAO E MONTAGEM DE ESTRUTURA METALICA, INCLUINDO PRIMER ANTI-CORROSIVO, COM FORNECIMENTO DE MATERIAL</t>
  </si>
  <si>
    <t xml:space="preserve"> CP-2020-006-172 </t>
  </si>
  <si>
    <t>ESTRUTURA AUXILIAR DE ANDAIMES TUBULARES</t>
  </si>
  <si>
    <t xml:space="preserve"> 1.1.8 </t>
  </si>
  <si>
    <t xml:space="preserve"> 88503 </t>
  </si>
  <si>
    <t>CAIXA D´ÁGUA EM POLIETILENO, 1000 LITROS, COM ACESSÓRIOS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</si>
  <si>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</si>
  <si>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</si>
  <si>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</si>
  <si>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</si>
  <si>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</si>
  <si>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00000067 </t>
  </si>
  <si>
    <t>ADAPTADOR PVC ROSCAVEL, COM FLANGES E ANEL DE VEDACAO, 1/2", PARA CAIXA D' AGUA</t>
  </si>
  <si>
    <t xml:space="preserve"> 00000068 </t>
  </si>
  <si>
    <t>ADAPTADOR PVC SOLDAVEL, COM FLANGES LIVRES, 32 MM X 1", PARA CAIXA D' AGUA</t>
  </si>
  <si>
    <t xml:space="preserve"> 00000087 </t>
  </si>
  <si>
    <t>ADAPTADOR PVC SOLDAVEL, LONGO, COM FLANGE LIVRE,  25 MM X 3/4", PARA CAIXA D' AGUA</t>
  </si>
  <si>
    <t xml:space="preserve"> 00000119 </t>
  </si>
  <si>
    <t>ADESIVO PLASTICO PARA PVC, BISNAGA COM 75 GR</t>
  </si>
  <si>
    <t xml:space="preserve"> 00034636 </t>
  </si>
  <si>
    <t>CAIXA D'AGUA EM POLIETILENO 1000 LITROS, COM TAMPA</t>
  </si>
  <si>
    <t xml:space="preserve"> 00003146 </t>
  </si>
  <si>
    <t>FITA VEDA ROSCA EM ROLOS DE 18 MM X 10 M (L X C)</t>
  </si>
  <si>
    <t xml:space="preserve"> 00003536 </t>
  </si>
  <si>
    <t>JOELHO PVC, SOLDAVEL, 90 GRAUS, 32 MM, PARA AGUA FRIA PREDIAL</t>
  </si>
  <si>
    <t xml:space="preserve"> 00011675 </t>
  </si>
  <si>
    <t>REGISTRO DE ESFERA, PVC, COM VOLANTE, VS, SOLDAVEL, DN 32 MM, COM CORPO DIVIDIDO</t>
  </si>
  <si>
    <t xml:space="preserve"> 00007140 </t>
  </si>
  <si>
    <t>TE SOLDAVEL, PVC, 90 GRAUS, 32 MM, PARA AGUA FRIA PREDIAL (NBR 5648)</t>
  </si>
  <si>
    <t xml:space="preserve"> 00011829 </t>
  </si>
  <si>
    <t>TORNEIRA DE BOIA CONVENCIONAL PARA CAIXA D'AGUA, 1/2", COM HASTE E TORNEIRA METALICOS E BALAO PLASTICO</t>
  </si>
  <si>
    <t xml:space="preserve"> 00009868 </t>
  </si>
  <si>
    <t>TUBO PVC, SOLDAVEL, DN 25 MM, AGUA FRIA (NBR-5648)</t>
  </si>
  <si>
    <t xml:space="preserve"> 00009869 </t>
  </si>
  <si>
    <t>TUBO PVC, SOLDAVEL, DN 32 MM, AGUA FRIA (NBR-5648)</t>
  </si>
  <si>
    <t xml:space="preserve"> 1.1.9 </t>
  </si>
  <si>
    <t xml:space="preserve"> 74144/002 </t>
  </si>
  <si>
    <t>SUPORTE APOIO CAIXA D AGUA BARROTES MADEIRA DE 1</t>
  </si>
  <si>
    <t>ESCARIFICACAO MECANICA,CORTE CONCRETO C/REBARBADORES HIDRAULICO ATE 5,0CM</t>
  </si>
  <si>
    <t xml:space="preserve"> 00043132 </t>
  </si>
  <si>
    <t>ARAME RECOZIDO 16 BWG, D = 1,60 MM (0,016 KG/M) OU 18 BWG, D = 1,25 MM (0,01 KG/M)</t>
  </si>
  <si>
    <t xml:space="preserve"> IN-2020-06-036 </t>
  </si>
  <si>
    <t>TELA ELETROSOLDADA Q785 10x10 10mm</t>
  </si>
  <si>
    <t xml:space="preserve"> CP-Titara </t>
  </si>
  <si>
    <t>T</t>
  </si>
  <si>
    <t xml:space="preserve"> IN-Titara </t>
  </si>
  <si>
    <t xml:space="preserve"> 88240 </t>
  </si>
  <si>
    <t>AJUDANTE DE ESTRUTURA METÁLICA COM ENCARGOS COMPLEMENTARES</t>
  </si>
  <si>
    <t xml:space="preserve"> 95310 </t>
  </si>
  <si>
    <t>CURSO DE CAPACITAÇÃO PARA AJUDANTE DE ESTRUTURA METÁLICA (ENCARGOS COMPLEMENTARES) - HORISTA</t>
  </si>
  <si>
    <t xml:space="preserve"> 00025958 </t>
  </si>
  <si>
    <t>AJUDANTE DE ESTRUTURAS METALICAS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</si>
  <si>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</si>
  <si>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</si>
  <si>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</si>
  <si>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</si>
  <si>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</si>
  <si>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</si>
  <si>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</si>
  <si>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</si>
  <si>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2454 </t>
  </si>
  <si>
    <t>ORSE</t>
  </si>
  <si>
    <t>Andaime tubular metálico simples - peça x dia</t>
  </si>
  <si>
    <t>Andaimes</t>
  </si>
  <si>
    <t>PxD</t>
  </si>
  <si>
    <t xml:space="preserve"> 160 </t>
  </si>
  <si>
    <t>Aluguel de andaime metálico tubular simples - aluguel diário por peça</t>
  </si>
  <si>
    <t>pxd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</si>
  <si>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</si>
  <si>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</si>
  <si>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</si>
  <si>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</t>
  </si>
  <si>
    <t xml:space="preserve"> 95401 </t>
  </si>
  <si>
    <t>CURSO DE CAPACITAÇÃO PARA ENCARREGADO GERAL (ENCARGOS COMPLEMENTARES) - HORISTA</t>
  </si>
  <si>
    <t xml:space="preserve"> 00004083 </t>
  </si>
  <si>
    <t>ENCARREGADO GERAL DE OBRAS</t>
  </si>
  <si>
    <t xml:space="preserve"> 95344 </t>
  </si>
  <si>
    <t>CURSO DE CAPACITAÇÃO PARA MONTADOR DE ESTRUTURA METÁLICA (ENCARGOS COMPLEMENTARES) - HORISTA</t>
  </si>
  <si>
    <t xml:space="preserve"> 00025957 </t>
  </si>
  <si>
    <t>MONTADOR DE ESTRUTURAS METALICAS</t>
  </si>
  <si>
    <t xml:space="preserve"> 95351 </t>
  </si>
  <si>
    <t>CURSO DE CAPACITAÇÃO PARA MOTORISTA OPERADOR DE MUNCK (ENCARGOS COMPLEMENTARES) - HORISTA</t>
  </si>
  <si>
    <t xml:space="preserve"> 00004096 </t>
  </si>
  <si>
    <t>MOTORISTA OPERADOR DE CAMINHAO COM MUNCK</t>
  </si>
  <si>
    <t xml:space="preserve"> 95379 </t>
  </si>
  <si>
    <t>CURSO DE CAPACITAÇÃO PARA SOLDADOR (ENCARGOS COMPLEMENTARES) - HORISTA</t>
  </si>
  <si>
    <t xml:space="preserve"> 00006160 </t>
  </si>
  <si>
    <t>SOLDADOR</t>
  </si>
  <si>
    <t xml:space="preserve"> 100299 </t>
  </si>
  <si>
    <t>CURSO DE CAPACITAÇÃO PARA TÉCNICO EM SEGURANÇA DO TRABALHO (ENCARGOS COMPLEMENTARES) - HORISTA</t>
  </si>
  <si>
    <t xml:space="preserve"> 88317 </t>
  </si>
  <si>
    <t>SOLDADOR COM ENCARGOS COMPLEMENTARES</t>
  </si>
  <si>
    <t xml:space="preserve"> 00038413 </t>
  </si>
  <si>
    <t>LIXADEIRA ELETRICA ANGULAR, PARA DISCO DE 7 " (180 MM), POTENCIA DE 2.200 W, *5.000* RPM, 220 V</t>
  </si>
  <si>
    <t xml:space="preserve"> 00026019 </t>
  </si>
  <si>
    <t>DISCO DE DESBASTE PARA METAL FERROSO EM GERAL, COM TRES TELAS,  9 X 1/4 X 7/8 " (228,6 X 6,4 X 22,2 MM)</t>
  </si>
  <si>
    <t xml:space="preserve"> 88278 </t>
  </si>
  <si>
    <t>MONTADOR DE ESTRUTURA METÁLICA COM ENCARGOS COMPLEMENTARES</t>
  </si>
  <si>
    <t xml:space="preserve"> 83765 </t>
  </si>
  <si>
    <t>GRUPO DE SOLDAGEM COM GERADOR A DIESEL 60 CV PARA SOLDA ELÉTRICA, SOBRE 04 RODAS, COM MOTOR 4 CILINDROS 600 A - CHP DIURNO. AF_02/2016</t>
  </si>
  <si>
    <t xml:space="preserve"> 5928 </t>
  </si>
  <si>
    <t>GUINDAUTO HIDRÁULICO, CAPACIDADE MÁXIMA DE CARGA 6200 KG, MOMENTO MÁXIMO DE CARGA 11,7 TM, ALCANCE MÁXIMO HORIZONTAL 9,70 M, INCLUSIVE CAMINHÃO TOCO PBT 16.000 KG, POTÊNCIA DE 189 CV - CHP DIURNO. AF_06/2014</t>
  </si>
  <si>
    <t xml:space="preserve"> 00000569 </t>
  </si>
  <si>
    <t>CANTONEIRA FERRO GALVANIZADO DE ABAS IGUAIS, 3/4" X 1/8" (L X E)</t>
  </si>
  <si>
    <t xml:space="preserve"> IN-2020-06-034 </t>
  </si>
  <si>
    <t>CHAPA EXPANDIDA GME-1 ESPESSURA 6,35MM</t>
  </si>
  <si>
    <t xml:space="preserve"> 3292 </t>
  </si>
  <si>
    <t>Chumbador parabolt 3/8" x 5"</t>
  </si>
  <si>
    <t xml:space="preserve"> 4983 </t>
  </si>
  <si>
    <t>Furadeira Industrial</t>
  </si>
  <si>
    <t>h</t>
  </si>
  <si>
    <t xml:space="preserve"> 7898 </t>
  </si>
  <si>
    <t>Broca SDS plus 12x260mm</t>
  </si>
  <si>
    <t xml:space="preserve"> 00010999 </t>
  </si>
  <si>
    <t>ELETRODO REVESTIDO AWS - E6013, DIAMETRO IGUAL A 4,00 MM</t>
  </si>
  <si>
    <t xml:space="preserve"> 83761 </t>
  </si>
  <si>
    <t>GRUPO DE SOLDAGEM COM GERADOR A DIESEL 60 CV PARA SOLDA ELÉTRICA, SOBRE 04 RODAS, COM MOTOR 4 CILINDROS 600 A - DEPRECIAÇÃO. AF_02/2016</t>
  </si>
  <si>
    <t xml:space="preserve"> 83762 </t>
  </si>
  <si>
    <t>GRUPO DE SOLDAGEM COM GERADOR A DIESEL 60 CV PARA SOLDA ELÉTRICA, SOBRE 04 RODAS, COM MOTOR 4 CILINDROS 600 A - MANUTENÇÃO. AF_02/2016</t>
  </si>
  <si>
    <t xml:space="preserve"> 83763 </t>
  </si>
  <si>
    <t>GRUPO DE SOLDAGEM COM GERADOR A DIESEL 60 CV PARA SOLDA ELÉTRICA, SOBRE 04 RODAS, COM MOTOR 4 CILINDROS 600 A - MATERIAIS NA OPERAÇÃO. AF_02/2016</t>
  </si>
  <si>
    <t xml:space="preserve"> 83764 </t>
  </si>
  <si>
    <t>GRUPO DE SOLDAGEM COM GERADOR A DIESEL 60 CV PARA SOLDA ELÉTRICA, SOBRE 04 RODAS, COM MOTOR 4 CILINDROS 600 A - JUROS. AF_02/2016</t>
  </si>
  <si>
    <t xml:space="preserve"> 00013333 </t>
  </si>
  <si>
    <t>GRUPO DE SOLDAGEM C/ GERADOR A DIESEL 60 CV PARA SOLDA ELETRICA, SOBRE 04 RODAS, COM MOTOR 4 CILINDROS</t>
  </si>
  <si>
    <t xml:space="preserve"> 89259 </t>
  </si>
  <si>
    <t>GUINDAUTO HIDRÁULICO, CAPACIDADE MÁXIMA DE CARGA 6200 KG, MOMENTO MÁXIMO DE CARGA 11,7 TM, ALCANCE MÁXIMO HORIZONTAL 9,70 M, INCLUSIVE CAMINHÃO TOCO PBT 16.000 KG, POTÊNCIA DE 189 CV - DEPRECIAÇÃO. AF_06/2014</t>
  </si>
  <si>
    <t xml:space="preserve"> 89260 </t>
  </si>
  <si>
    <t>GUINDAUTO HIDRÁULICO, CAPACIDADE MÁXIMA DE CARGA 6200 KG, MOMENTO MÁXIMO DE CARGA 11,7 TM, ALCANCE MÁXIMO HORIZONTAL 9,70 M, INCLUSIVE CAMINHÃO TOCO PBT 16.000 KG, POTÊNCIA DE 189 CV - JUROS. AF_06/2014</t>
  </si>
  <si>
    <t xml:space="preserve"> 89262 </t>
  </si>
  <si>
    <t>GUINDAUTO HIDRÁULICO, CAPACIDADE MÁXIMA DE CARGA 6200 KG, MOMENTO MÁXIMO DE CARGA 11,7 TM, ALCANCE MÁXIMO HORIZONTAL 9,70 M, INCLUSIVE CAMINHÃO TOCO PBT 16.000 KG, POTÊNCIA DE 189 CV - MANUTENÇÃO. AF_06/2014</t>
  </si>
  <si>
    <t xml:space="preserve"> 91466 </t>
  </si>
  <si>
    <t>GUINDAUTO HIDRÁULICO, CAPACIDADE MÁXIMA DE CARGA 6200 KG, MOMENTO MÁXIMO DE CARGA 11,7 TM, ALCANCE MÁXIMO HORIZONTAL 9,70 M, INCLUSIVE CAMINHÃO TOCO PBT 16.000 KG, POTÊNCIA DE 189 CV - IMPOSTOS E SEGUROS. AF_08/2015</t>
  </si>
  <si>
    <t xml:space="preserve"> 91467 </t>
  </si>
  <si>
    <t>GUINDAUTO HIDRÁULICO, CAPACIDADE MÁXIMA DE CARGA 6200 KG, MOMENTO MÁXIMO DE CARGA 11,7 TM, ALCANCE MÁXIMO HORIZONTAL 9,70 M, INCLUSIVE CAMINHÃO TOCO PBT 16.000 KG, POTÊNCIA DE 189 CV - MATERIAIS NA OPERAÇÃO. AF_08/2015</t>
  </si>
  <si>
    <t xml:space="preserve"> 88286 </t>
  </si>
  <si>
    <t>MOTORISTA OPERADOR DE MUNCK COM ENCARGOS COMPLEMENTARES</t>
  </si>
  <si>
    <t xml:space="preserve"> 00037761 </t>
  </si>
  <si>
    <t>CAMINHAO TOCO, PESO BRUTO TOTAL 16000 KG, CARGA UTIL MAXIMA DE 10685 KG, DISTANCIA ENTRE EIXOS 4,8M, POTENCIA 189 CV (INCLUI CABINE E CHASSI, NAO INCLUI CARROCERIA)</t>
  </si>
  <si>
    <t xml:space="preserve"> 00003363 </t>
  </si>
  <si>
    <t>GUINDAUTO HIDRAULICO, CAPACIDADE MAXIMA DE CARGA 6200 KG, MOMENTO MAXIMO DE CARGA 11,7 TM , ALCANCE MAXIMO HORIZONTAL  9,70 M, PARA MONTAGEM SOBRE CHASSI DE CAMINHAO PBT MINIMO 13000 KG (INCLUI MONTAGEM, NAO INCLUI CAMINHAO)</t>
  </si>
  <si>
    <t xml:space="preserve"> 00043492 </t>
  </si>
  <si>
    <t>EPI - FAMILIA SOLDADOR - HORISTA (ENCARGOS COMPLEMENTARES - COLETADO CAIXA)</t>
  </si>
  <si>
    <t xml:space="preserve"> 00043468 </t>
  </si>
  <si>
    <t>FERRAMENTAS - FAMILIA SOLDADOR - HORISTA (ENCARGOS COMPLEMENTARES - COLETADO CAIXA)</t>
  </si>
  <si>
    <t xml:space="preserve"> 2.1.8 </t>
  </si>
  <si>
    <t>Modelo de Planilha Composições</t>
  </si>
  <si>
    <t>MODELO DE CRONOGRAMA FISICO-FINANCEIRO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</si>
  <si>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</si>
  <si>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</si>
  <si>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</si>
  <si>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</si>
  <si>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</si>
  <si>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</si>
  <si>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</si>
  <si>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</si>
  <si>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</si>
  <si>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5.1</t>
  </si>
  <si>
    <t>5.2</t>
  </si>
  <si>
    <t>5.3</t>
  </si>
  <si>
    <t>5.4</t>
  </si>
  <si>
    <t>CPRB</t>
  </si>
  <si>
    <t>(((1+(AC+S+R+G))*(1+DF)*(1+L))/((1-I) )-1)*100</t>
  </si>
  <si>
    <t>CÓDIGO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</si>
  <si>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</si>
  <si>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</si>
  <si>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</si>
  <si>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</si>
  <si>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</si>
  <si>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</si>
  <si>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</si>
  <si>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</si>
  <si>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</si>
  <si>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</si>
  <si>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</si>
  <si>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</si>
  <si>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</si>
  <si>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</si>
  <si>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</si>
  <si>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</si>
  <si>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</si>
  <si>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</si>
  <si>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</si>
  <si>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</si>
  <si>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</si>
  <si>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</si>
  <si>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</si>
  <si>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</si>
  <si>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</si>
  <si>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</si>
  <si>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</si>
  <si>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</si>
  <si>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</si>
  <si>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</si>
  <si>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</si>
  <si>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</si>
  <si>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</si>
  <si>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</si>
  <si>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</si>
  <si>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</si>
  <si>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</si>
  <si>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</si>
  <si>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</si>
  <si>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</si>
  <si>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</si>
  <si>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</si>
  <si>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</si>
  <si>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</si>
  <si>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</si>
  <si>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</si>
  <si>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</si>
  <si>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</si>
  <si>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</si>
  <si>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</si>
  <si>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</si>
  <si>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</si>
  <si>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</si>
  <si>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</si>
  <si>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</si>
  <si>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</si>
  <si>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</si>
  <si>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</si>
  <si>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</si>
  <si>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</si>
  <si>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</si>
  <si>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</si>
  <si>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</si>
  <si>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>MODELO DE PLANILHAS DE ENCARGOS SOCIAIS</t>
  </si>
  <si>
    <t>MODELO DE PLANILHA DE BONIFICAÇÃO E DESPESAS INDIRETAS - BDI</t>
  </si>
  <si>
    <t xml:space="preserve"> 1.1.10 </t>
  </si>
  <si>
    <t xml:space="preserve"> 1.1.11 </t>
  </si>
  <si>
    <t xml:space="preserve"> 1.1.12 </t>
  </si>
  <si>
    <t xml:space="preserve"> 1.1.13 </t>
  </si>
  <si>
    <t>REFLETOR EM ALUMÍNIO, DE SUPORTE E ALÇA, COM 1 LÂMPADA VAPOR DE MERCÚRIO DE 125 W, COM REATOR ALTO FATOR DE POTÊNCIA - FORNECIMENTO E INSTALAÇÃO. AF_02/2020</t>
  </si>
  <si>
    <t>CABO DE COBRE FLEXÍVEL ISOLADO, 2,5 MM², ANTI-CHAMA 450/750 V, PARA CIRCUITOS TERMINAIS - FORNECIMENTO E INSTALAÇÃO. AF_12/2015</t>
  </si>
  <si>
    <t>Embarcação para apoio náutico</t>
  </si>
  <si>
    <t>Locação de imóvel para suporte à obra do Cais de Ribamar</t>
  </si>
  <si>
    <t xml:space="preserve"> 97600 </t>
  </si>
  <si>
    <t xml:space="preserve"> 91926 </t>
  </si>
  <si>
    <t xml:space="preserve"> 2020 - NI - 03 </t>
  </si>
  <si>
    <t xml:space="preserve"> 2020 - NI - 04 </t>
  </si>
  <si>
    <t>FORNECIMENTO/INSTALACAO LONA PLASTICA PRETA, PARA IMPERMEABILIZACAO, ESPESSURA 150 MICRAS.</t>
  </si>
  <si>
    <t xml:space="preserve"> 68053 </t>
  </si>
  <si>
    <t xml:space="preserve"> 2.5.1 </t>
  </si>
  <si>
    <t xml:space="preserve"> 2.5.2 </t>
  </si>
  <si>
    <t xml:space="preserve"> 2.5.3 </t>
  </si>
  <si>
    <t xml:space="preserve"> 2.5.5 </t>
  </si>
  <si>
    <t xml:space="preserve"> 2.5.6 </t>
  </si>
  <si>
    <t xml:space="preserve"> 2.5.7 </t>
  </si>
  <si>
    <t xml:space="preserve"> 2.5.8 </t>
  </si>
  <si>
    <t xml:space="preserve"> 3.1.2 </t>
  </si>
  <si>
    <t xml:space="preserve"> 3.1.3 </t>
  </si>
  <si>
    <t>PINTURA HIDROFUGANTE COM SILICONE SOBRE PISO CIMENTADO, UMA DEMAO</t>
  </si>
  <si>
    <t xml:space="preserve"> 73978/001 </t>
  </si>
  <si>
    <t xml:space="preserve"> 88247 </t>
  </si>
  <si>
    <t>AUXILIAR DE ELETRICISTA COM ENCARGOS COMPLEMENTARES</t>
  </si>
  <si>
    <t xml:space="preserve"> 00012214 </t>
  </si>
  <si>
    <t>LAMPADA VAPOR MERCURIO 125 W (BASE E27)</t>
  </si>
  <si>
    <t xml:space="preserve"> 00039374 </t>
  </si>
  <si>
    <t>REATOR INTERNO/INTEGRADO PARA LAMPADA VAPOR METALICO 400 W, ALTO FATOR DE POTENCIA</t>
  </si>
  <si>
    <t xml:space="preserve"> 00013390 </t>
  </si>
  <si>
    <t>REFLETOR REDONDO EM ALUMINIO ANODIZADO PARA LAMPADA VAPOR DE MERCURIO/SODIO, CORPO EM ALUMINIO COM PINTURA EPOXI, PARA LAMPADA E-27 DE 300 W, COM SUPORTE REDONDO E ALCA REGULAVEL PARA FIXACAO.</t>
  </si>
  <si>
    <t xml:space="preserve"> 00001014 </t>
  </si>
  <si>
    <t>CABO DE COBRE, FLEXIVEL, CLASSE 4 OU 5, ISOLACAO EM PVC/A, ANTICHAMA BWF-B, 1 CONDUTOR, 450/750 V, SECAO NOMINAL 2,5 MM2</t>
  </si>
  <si>
    <t xml:space="preserve"> 00021127 </t>
  </si>
  <si>
    <t>FITA ISOLANTE ADESIVA ANTICHAMA, USO ATE 750 V, EM ROLO DE 19 MM X 5 M</t>
  </si>
  <si>
    <t>E9601</t>
  </si>
  <si>
    <t>Embarcação de transporte de pessoal e apoio logístico - 175 HP</t>
  </si>
  <si>
    <t>ASTU - ASSENTAMENTO DE TUBOS E PECAS</t>
  </si>
  <si>
    <t xml:space="preserve"> IN-2028 </t>
  </si>
  <si>
    <t>Aluguel</t>
  </si>
  <si>
    <t/>
  </si>
  <si>
    <t>B</t>
  </si>
  <si>
    <t>Salário Hora</t>
  </si>
  <si>
    <t>P9824</t>
  </si>
  <si>
    <t>Servente</t>
  </si>
  <si>
    <t>Custo Horário da Mão de Obra =&gt;</t>
  </si>
  <si>
    <t>Adc.M.O. - Ferramentas ( 0,0%) =&gt;</t>
  </si>
  <si>
    <t>IMPE - IMPERMEABILIZAÇÕES E PROTEÇÕES DIVERSAS</t>
  </si>
  <si>
    <t xml:space="preserve"> 88270 </t>
  </si>
  <si>
    <t>IMPERMEABILIZADOR COM ENCARGOS COMPLEMENTARES</t>
  </si>
  <si>
    <t xml:space="preserve"> 00003777 </t>
  </si>
  <si>
    <t>LONA PLASTICA PRETA, E= 150 MICRA</t>
  </si>
  <si>
    <t>P9801</t>
  </si>
  <si>
    <t>Ajudante</t>
  </si>
  <si>
    <t>Atividade Auxiliar</t>
  </si>
  <si>
    <t>P9808</t>
  </si>
  <si>
    <t>Carpinteiro</t>
  </si>
  <si>
    <t>P9823</t>
  </si>
  <si>
    <t>Serralheiro</t>
  </si>
  <si>
    <t>M0560</t>
  </si>
  <si>
    <t>Desmoldante para formas</t>
  </si>
  <si>
    <t>Tempo Fixo</t>
  </si>
  <si>
    <t>PINT - PINTURAS</t>
  </si>
  <si>
    <t xml:space="preserve"> 88310 </t>
  </si>
  <si>
    <t>PINTOR COM ENCARGOS COMPLEMENTARES</t>
  </si>
  <si>
    <t xml:space="preserve"> 00000151 </t>
  </si>
  <si>
    <t>IMPERMEABILIZANTE INCOLOR PARA TRATAMENTO DE FACHADAS E TELHAS, BASE SILICONE</t>
  </si>
  <si>
    <t xml:space="preserve"> 95316 </t>
  </si>
  <si>
    <t>CURSO DE CAPACITAÇÃO PARA AUXILIAR DE ELETRICISTA (ENCARGOS COMPLEMENTARES) - HORISTA</t>
  </si>
  <si>
    <t xml:space="preserve"> 00000247 </t>
  </si>
  <si>
    <t>AJUDANTE DE ELETRICISTA</t>
  </si>
  <si>
    <t xml:space="preserve"> 95338 </t>
  </si>
  <si>
    <t>CURSO DE CAPACITAÇÃO PARA IMPERMEABILIZADOR (ENCARGOS COMPLEMENTARES) - HORISTA</t>
  </si>
  <si>
    <t xml:space="preserve"> 00012873 </t>
  </si>
  <si>
    <t>IMPERMEABILIZADOR</t>
  </si>
  <si>
    <t xml:space="preserve"> 95372 </t>
  </si>
  <si>
    <t>CURSO DE CAPACITAÇÃO PARA PINTOR (ENCARGOS COMPLEMENTARES) - HORISTA</t>
  </si>
  <si>
    <t xml:space="preserve"> 00004783 </t>
  </si>
  <si>
    <t>PINTOR</t>
  </si>
  <si>
    <t>M0005</t>
  </si>
  <si>
    <t>Brita 0</t>
  </si>
  <si>
    <t>M0424</t>
  </si>
  <si>
    <t>Cimento Portland CP II - 32</t>
  </si>
  <si>
    <t>Brita 0-Carga, manobra e descarga de areia, brita, pedra de mão ou solos em caminhão basculante de 10 m³ - carga com carregadeira</t>
  </si>
  <si>
    <t>Cimento Portland CP II - 32-Carga, manobra e descarga de materiais diversos em caminhão carroceria de 15 t - carga e descarga manuais</t>
  </si>
  <si>
    <t xml:space="preserve"> 00043490 </t>
  </si>
  <si>
    <t>EPI - FAMILIA PINTOR - HORISTA (ENCARGOS COMPLEMENTARES - COLETADO CAIXA)</t>
  </si>
  <si>
    <t xml:space="preserve"> 00043466 </t>
  </si>
  <si>
    <t>FERRAMENTAS - FAMILIA PINTOR - HORISTA (ENCARGOS COMPLEMENTARES - COLETADO CAIXA)</t>
  </si>
  <si>
    <t>M2130</t>
  </si>
  <si>
    <t>Eletrodo E70 xx</t>
  </si>
  <si>
    <t>Eletrodo E70 xx-Carga, manobra e descarga de materiais diversos em caminhão carroceria de 15 t - carga e descarga manuais</t>
  </si>
  <si>
    <t>LIMPEZA DA OBRA E PINTURA DA ESTRUTURA</t>
  </si>
  <si>
    <t xml:space="preserve"> 74209/001 </t>
  </si>
  <si>
    <t>PLACA DE OBRA EM CHAPA DE ACO GALVANIZADO</t>
  </si>
  <si>
    <t xml:space="preserve"> 94962 </t>
  </si>
  <si>
    <t>CONCRETO MAGRO PARA LASTRO, TRAÇO 1:4,5:4,5 (CIMENTO/ AREIA MÉDIA/ BRITA 1)  - PREPARO MECÂNICO COM BETONEIRA 400 L. AF_07/2016</t>
  </si>
  <si>
    <t xml:space="preserve"> 00004813 </t>
  </si>
  <si>
    <t>PLACA DE OBRA (PARA CONSTRUCAO CIVIL) EM CHAPA GALVANIZADA *N. 22*, ADESIVADA, DE *2,0 X 1,125* M</t>
  </si>
  <si>
    <t xml:space="preserve"> 00004491 </t>
  </si>
  <si>
    <t>PONTALETE DE MADEIRA NAO APARELHADA *7,5 X 7,5* CM (3 X 3 ") PINUS, MISTA OU EQUIVALENTE DA REGIAO</t>
  </si>
  <si>
    <t xml:space="preserve"> 00005075 </t>
  </si>
  <si>
    <t>PREGO DE ACO POLIDO COM CABECA 18 X 30 (2 3/4 X 10)</t>
  </si>
  <si>
    <t>Total sem BDI</t>
  </si>
  <si>
    <t>Total do BDI</t>
  </si>
  <si>
    <t>Total Geral</t>
  </si>
  <si>
    <t xml:space="preserve"> PLANILHA DE SERVIÇOS E PREÇOS DE OBRAS - DATA BASE JUNHO/20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</si>
</sst>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#,##0.0000"/>
    <numFmt numFmtId="167" formatCode="#,##0.0000000"/>
    <numFmt numFmtId="168" formatCode="_(* #,##0.00_);_(* \(#,##0.00\);_(* &quot;-&quot;??_);_(@_)"/>
    <numFmt numFmtId="169" formatCode="_(&quot;R$ &quot;* #,##0.00_);_(&quot;R$ &quot;* \(#,##0.00\);_(&quot;R$ &quot;* &quot;-&quot;??_);_(@_)"/>
    <numFmt numFmtId="170" formatCode="0.000"/>
    <numFmt numFmtId="171" formatCode="&quot;R$&quot;\ #,##0.00"/>
    <numFmt numFmtId="172" formatCode="#,##0.00\ ;&quot; (&quot;#,##0.00\);&quot; -&quot;#\ ;@\ "/>
    <numFmt numFmtId="173" formatCode="0.0000%"/>
  </numFmts>
  <fonts count="5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20"/>
      <color theme="3"/>
      <name val="Calibri"/>
      <family val="2"/>
    </font>
    <font>
      <sz val="16"/>
      <color theme="3"/>
      <name val="Calibri"/>
      <family val="2"/>
    </font>
    <font>
      <b/>
      <sz val="48"/>
      <color theme="3"/>
      <name val="Calibri"/>
      <family val="2"/>
    </font>
    <font>
      <sz val="10"/>
      <name val="Arial"/>
      <family val="2"/>
    </font>
    <font>
      <b/>
      <sz val="14"/>
      <color theme="3"/>
      <name val="Calibri"/>
      <family val="2"/>
    </font>
    <font>
      <b/>
      <sz val="26"/>
      <color theme="3"/>
      <name val="Calibri"/>
      <family val="2"/>
    </font>
    <font>
      <b/>
      <sz val="16"/>
      <color theme="3"/>
      <name val="Calibri"/>
      <family val="2"/>
    </font>
    <font>
      <sz val="18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16"/>
      <name val="Calibri"/>
      <family val="2"/>
      <scheme val="minor"/>
    </font>
    <font>
      <sz val="16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color theme="1" tint="0.499984740745262"/>
      <name val="Arial Narrow"/>
      <family val="2"/>
    </font>
    <font>
      <b/>
      <i/>
      <sz val="12"/>
      <color theme="0"/>
      <name val="Arial Narrow"/>
      <family val="2"/>
    </font>
    <font>
      <b/>
      <sz val="14"/>
      <color theme="0"/>
      <name val="Calibri"/>
      <family val="2"/>
      <scheme val="minor"/>
    </font>
    <font>
      <sz val="9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36"/>
      <color theme="3"/>
      <name val="Calibri"/>
      <family val="2"/>
    </font>
    <font>
      <sz val="12"/>
      <color theme="3"/>
      <name val="Calibri"/>
      <family val="2"/>
    </font>
    <font>
      <b/>
      <sz val="10"/>
      <color theme="3"/>
      <name val="Calibri"/>
      <family val="2"/>
    </font>
    <font>
      <b/>
      <sz val="10"/>
      <color theme="0"/>
      <name val="Calibri"/>
      <family val="2"/>
      <scheme val="minor"/>
    </font>
    <font>
      <sz val="12"/>
      <name val="Arial"/>
      <family val="1"/>
    </font>
    <font>
      <sz val="16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</patternFill>
    </fill>
  </fills>
  <borders count="41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theme="0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theme="3"/>
      </bottom>
      <diagonal/>
    </border>
    <border>
      <left/>
      <right style="thin">
        <color auto="1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rgb="FFCCCCCC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theme="0"/>
      </left>
      <right/>
      <top/>
      <bottom style="thin">
        <color auto="1"/>
      </bottom>
      <diagonal/>
    </border>
    <border>
      <left/>
      <right style="thick">
        <color theme="0"/>
      </right>
      <top/>
      <bottom style="thin">
        <color auto="1"/>
      </bottom>
      <diagonal/>
    </border>
    <border>
      <left style="thick">
        <color theme="0"/>
      </left>
      <right/>
      <top style="thin">
        <color auto="1"/>
      </top>
      <bottom/>
      <diagonal/>
    </border>
    <border>
      <left/>
      <right style="thick">
        <color theme="0"/>
      </right>
      <top style="thin">
        <color auto="1"/>
      </top>
      <bottom/>
      <diagonal/>
    </border>
    <border>
      <left style="thick">
        <color theme="0"/>
      </left>
      <right style="thick">
        <color theme="0"/>
      </right>
      <top/>
      <bottom style="thin">
        <color auto="1"/>
      </bottom>
      <diagonal/>
    </border>
    <border>
      <left style="thick">
        <color theme="0"/>
      </left>
      <right style="thick">
        <color theme="0"/>
      </right>
      <top style="thin">
        <color auto="1"/>
      </top>
      <bottom/>
      <diagonal/>
    </border>
    <border>
      <left/>
      <right/>
      <top style="thin">
        <color theme="3"/>
      </top>
      <bottom/>
      <diagonal/>
    </border>
  </borders>
  <cellStyleXfs count="1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/>
    <xf numFmtId="0" fontId="10" fillId="0" borderId="0"/>
    <xf numFmtId="0" fontId="15" fillId="0" borderId="0"/>
    <xf numFmtId="0" fontId="2" fillId="0" borderId="0"/>
    <xf numFmtId="168" fontId="15" fillId="0" borderId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ill="0" applyBorder="0" applyAlignment="0" applyProtection="0"/>
    <xf numFmtId="0" fontId="10" fillId="0" borderId="0"/>
    <xf numFmtId="172" fontId="15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12">
    <xf numFmtId="0" fontId="0" fillId="0" borderId="0" xfId="0"/>
    <xf numFmtId="0" fontId="0" fillId="6" borderId="0" xfId="0" applyFill="1" applyAlignment="1">
      <alignment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Border="1" applyAlignment="1">
      <alignment vertical="center"/>
    </xf>
    <xf numFmtId="0" fontId="11" fillId="6" borderId="0" xfId="3" applyFont="1" applyFill="1" applyBorder="1" applyAlignment="1">
      <alignment vertical="center"/>
    </xf>
    <xf numFmtId="0" fontId="12" fillId="6" borderId="0" xfId="4" applyFont="1" applyFill="1" applyBorder="1" applyAlignment="1">
      <alignment vertical="center"/>
    </xf>
    <xf numFmtId="0" fontId="14" fillId="6" borderId="0" xfId="3" applyFont="1" applyFill="1" applyBorder="1" applyAlignment="1">
      <alignment vertical="center"/>
    </xf>
    <xf numFmtId="0" fontId="17" fillId="6" borderId="0" xfId="5" applyNumberFormat="1" applyFont="1" applyFill="1" applyBorder="1" applyAlignment="1">
      <alignment horizontal="left" vertical="center" wrapText="1"/>
    </xf>
    <xf numFmtId="0" fontId="12" fillId="6" borderId="0" xfId="3" applyFont="1" applyFill="1" applyBorder="1" applyAlignment="1">
      <alignment vertical="center"/>
    </xf>
    <xf numFmtId="0" fontId="18" fillId="6" borderId="0" xfId="3" applyFont="1" applyFill="1" applyBorder="1" applyAlignment="1">
      <alignment horizontal="left" vertical="center"/>
    </xf>
    <xf numFmtId="0" fontId="18" fillId="6" borderId="0" xfId="3" applyFont="1" applyFill="1" applyBorder="1" applyAlignment="1">
      <alignment horizontal="right" vertical="center"/>
    </xf>
    <xf numFmtId="17" fontId="19" fillId="6" borderId="0" xfId="3" applyNumberFormat="1" applyFont="1" applyFill="1" applyBorder="1" applyAlignment="1">
      <alignment horizontal="left" vertical="center"/>
    </xf>
    <xf numFmtId="0" fontId="20" fillId="6" borderId="0" xfId="3" applyFont="1" applyFill="1" applyBorder="1" applyAlignment="1">
      <alignment horizontal="center" vertical="center"/>
    </xf>
    <xf numFmtId="0" fontId="21" fillId="6" borderId="0" xfId="3" applyFont="1" applyFill="1" applyBorder="1" applyAlignment="1">
      <alignment horizontal="left" vertical="center"/>
    </xf>
    <xf numFmtId="0" fontId="21" fillId="6" borderId="0" xfId="3" applyFont="1" applyFill="1" applyBorder="1" applyAlignment="1">
      <alignment horizontal="center" vertical="center"/>
    </xf>
    <xf numFmtId="0" fontId="21" fillId="6" borderId="0" xfId="3" applyFont="1" applyFill="1" applyBorder="1" applyAlignment="1">
      <alignment horizontal="right" vertical="center"/>
    </xf>
    <xf numFmtId="0" fontId="22" fillId="6" borderId="0" xfId="0" applyFont="1" applyFill="1" applyBorder="1" applyAlignment="1">
      <alignment vertical="center"/>
    </xf>
    <xf numFmtId="0" fontId="22" fillId="6" borderId="0" xfId="0" applyFont="1" applyFill="1" applyBorder="1" applyAlignment="1">
      <alignment horizontal="center" vertical="center"/>
    </xf>
    <xf numFmtId="0" fontId="23" fillId="8" borderId="0" xfId="6" applyFont="1" applyFill="1" applyAlignment="1">
      <alignment vertical="center"/>
    </xf>
    <xf numFmtId="0" fontId="10" fillId="8" borderId="0" xfId="6" applyFont="1" applyFill="1" applyAlignment="1">
      <alignment vertical="center"/>
    </xf>
    <xf numFmtId="0" fontId="8" fillId="9" borderId="12" xfId="0" applyFont="1" applyFill="1" applyBorder="1" applyAlignment="1">
      <alignment horizontal="center" vertical="center" wrapText="1"/>
    </xf>
    <xf numFmtId="0" fontId="30" fillId="9" borderId="12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vertical="center"/>
    </xf>
    <xf numFmtId="0" fontId="0" fillId="6" borderId="0" xfId="0" applyFill="1" applyAlignment="1">
      <alignment horizontal="left" vertical="center"/>
    </xf>
    <xf numFmtId="0" fontId="33" fillId="6" borderId="0" xfId="3" applyFont="1" applyFill="1" applyBorder="1" applyAlignment="1">
      <alignment horizontal="left" vertical="center"/>
    </xf>
    <xf numFmtId="0" fontId="31" fillId="6" borderId="0" xfId="3" applyFont="1" applyFill="1" applyBorder="1" applyAlignment="1">
      <alignment horizontal="left" vertical="center"/>
    </xf>
    <xf numFmtId="0" fontId="33" fillId="6" borderId="0" xfId="3" applyFont="1" applyFill="1" applyBorder="1" applyAlignment="1">
      <alignment horizontal="right" vertical="center"/>
    </xf>
    <xf numFmtId="17" fontId="31" fillId="6" borderId="0" xfId="3" applyNumberFormat="1" applyFont="1" applyFill="1" applyBorder="1" applyAlignment="1">
      <alignment horizontal="left" vertical="center"/>
    </xf>
    <xf numFmtId="0" fontId="34" fillId="6" borderId="0" xfId="3" applyFont="1" applyFill="1" applyBorder="1" applyAlignment="1">
      <alignment horizontal="left" vertical="center"/>
    </xf>
    <xf numFmtId="0" fontId="21" fillId="6" borderId="0" xfId="3" applyFont="1" applyFill="1" applyBorder="1" applyAlignment="1">
      <alignment vertical="center"/>
    </xf>
    <xf numFmtId="0" fontId="22" fillId="6" borderId="0" xfId="0" applyFont="1" applyFill="1" applyBorder="1" applyAlignment="1">
      <alignment horizontal="right" vertical="center"/>
    </xf>
    <xf numFmtId="0" fontId="24" fillId="6" borderId="14" xfId="0" applyFont="1" applyFill="1" applyBorder="1" applyAlignment="1">
      <alignment horizontal="center" vertical="center" wrapText="1"/>
    </xf>
    <xf numFmtId="0" fontId="24" fillId="6" borderId="14" xfId="0" applyFont="1" applyFill="1" applyBorder="1" applyAlignment="1">
      <alignment horizontal="left" vertical="center" wrapText="1"/>
    </xf>
    <xf numFmtId="169" fontId="24" fillId="6" borderId="14" xfId="0" applyNumberFormat="1" applyFont="1" applyFill="1" applyBorder="1" applyAlignment="1">
      <alignment horizontal="right" vertical="center" wrapText="1"/>
    </xf>
    <xf numFmtId="0" fontId="36" fillId="6" borderId="16" xfId="0" applyFont="1" applyFill="1" applyBorder="1" applyAlignment="1">
      <alignment horizontal="center" vertical="center"/>
    </xf>
    <xf numFmtId="170" fontId="36" fillId="6" borderId="16" xfId="0" applyNumberFormat="1" applyFont="1" applyFill="1" applyBorder="1" applyAlignment="1">
      <alignment horizontal="center" vertical="center"/>
    </xf>
    <xf numFmtId="0" fontId="36" fillId="6" borderId="16" xfId="0" applyFont="1" applyFill="1" applyBorder="1" applyAlignment="1">
      <alignment horizontal="right" vertical="center"/>
    </xf>
    <xf numFmtId="0" fontId="36" fillId="6" borderId="16" xfId="0" applyFont="1" applyFill="1" applyBorder="1" applyAlignment="1">
      <alignment horizontal="left" vertical="center" wrapText="1"/>
    </xf>
    <xf numFmtId="169" fontId="37" fillId="6" borderId="0" xfId="0" applyNumberFormat="1" applyFont="1" applyFill="1" applyBorder="1" applyAlignment="1">
      <alignment horizontal="right" vertical="center" wrapText="1"/>
    </xf>
    <xf numFmtId="43" fontId="36" fillId="6" borderId="0" xfId="2" applyNumberFormat="1" applyFont="1" applyFill="1" applyBorder="1" applyAlignment="1">
      <alignment vertical="center" wrapText="1"/>
    </xf>
    <xf numFmtId="0" fontId="26" fillId="6" borderId="0" xfId="0" applyFont="1" applyFill="1" applyBorder="1" applyAlignment="1">
      <alignment horizontal="center" vertical="center" wrapText="1"/>
    </xf>
    <xf numFmtId="169" fontId="38" fillId="6" borderId="0" xfId="0" applyNumberFormat="1" applyFont="1" applyFill="1" applyBorder="1" applyAlignment="1">
      <alignment horizontal="right" vertical="center" wrapText="1"/>
    </xf>
    <xf numFmtId="169" fontId="38" fillId="6" borderId="0" xfId="0" applyNumberFormat="1" applyFont="1" applyFill="1" applyBorder="1" applyAlignment="1">
      <alignment vertical="center" wrapText="1"/>
    </xf>
    <xf numFmtId="169" fontId="38" fillId="6" borderId="0" xfId="0" applyNumberFormat="1" applyFont="1" applyFill="1" applyBorder="1" applyAlignment="1">
      <alignment horizontal="left" vertical="center" wrapText="1"/>
    </xf>
    <xf numFmtId="10" fontId="39" fillId="6" borderId="0" xfId="2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vertical="center" wrapText="1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9" fillId="6" borderId="5" xfId="0" applyFont="1" applyFill="1" applyBorder="1" applyAlignment="1">
      <alignment vertical="center"/>
    </xf>
    <xf numFmtId="0" fontId="0" fillId="6" borderId="5" xfId="0" applyFill="1" applyBorder="1" applyAlignment="1">
      <alignment horizontal="right" vertical="center"/>
    </xf>
    <xf numFmtId="0" fontId="0" fillId="6" borderId="6" xfId="0" applyFill="1" applyBorder="1" applyAlignment="1">
      <alignment horizontal="left" vertical="center"/>
    </xf>
    <xf numFmtId="0" fontId="0" fillId="6" borderId="7" xfId="0" applyFill="1" applyBorder="1" applyAlignment="1">
      <alignment vertical="center"/>
    </xf>
    <xf numFmtId="0" fontId="31" fillId="6" borderId="8" xfId="5" applyNumberFormat="1" applyFont="1" applyFill="1" applyBorder="1" applyAlignment="1">
      <alignment horizontal="left" vertical="center" wrapText="1"/>
    </xf>
    <xf numFmtId="0" fontId="35" fillId="6" borderId="8" xfId="5" applyNumberFormat="1" applyFont="1" applyFill="1" applyBorder="1" applyAlignment="1">
      <alignment horizontal="left" vertical="center" wrapText="1"/>
    </xf>
    <xf numFmtId="0" fontId="22" fillId="6" borderId="7" xfId="0" applyFont="1" applyFill="1" applyBorder="1" applyAlignment="1">
      <alignment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left" vertical="center"/>
    </xf>
    <xf numFmtId="0" fontId="9" fillId="6" borderId="0" xfId="0" applyFont="1" applyFill="1" applyBorder="1" applyAlignment="1">
      <alignment vertical="center"/>
    </xf>
    <xf numFmtId="0" fontId="0" fillId="6" borderId="0" xfId="0" applyFill="1" applyBorder="1" applyAlignment="1">
      <alignment horizontal="right" vertical="center"/>
    </xf>
    <xf numFmtId="0" fontId="0" fillId="6" borderId="8" xfId="0" applyFill="1" applyBorder="1" applyAlignment="1">
      <alignment horizontal="left" vertical="center"/>
    </xf>
    <xf numFmtId="0" fontId="8" fillId="9" borderId="19" xfId="0" applyFont="1" applyFill="1" applyBorder="1" applyAlignment="1">
      <alignment horizontal="center" vertical="center" wrapText="1"/>
    </xf>
    <xf numFmtId="10" fontId="24" fillId="6" borderId="20" xfId="0" applyNumberFormat="1" applyFont="1" applyFill="1" applyBorder="1" applyAlignment="1">
      <alignment horizontal="left" vertical="center" wrapText="1"/>
    </xf>
    <xf numFmtId="10" fontId="36" fillId="6" borderId="21" xfId="2" applyNumberFormat="1" applyFont="1" applyFill="1" applyBorder="1" applyAlignment="1">
      <alignment horizontal="left" vertical="center" wrapText="1"/>
    </xf>
    <xf numFmtId="4" fontId="36" fillId="6" borderId="8" xfId="0" applyNumberFormat="1" applyFont="1" applyFill="1" applyBorder="1" applyAlignment="1">
      <alignment horizontal="center" vertical="center" wrapText="1"/>
    </xf>
    <xf numFmtId="10" fontId="39" fillId="6" borderId="8" xfId="2" applyNumberFormat="1" applyFont="1" applyFill="1" applyBorder="1" applyAlignment="1">
      <alignment horizontal="right" vertical="center" wrapText="1"/>
    </xf>
    <xf numFmtId="0" fontId="0" fillId="6" borderId="0" xfId="0" applyFont="1" applyFill="1" applyBorder="1" applyAlignment="1">
      <alignment vertical="center"/>
    </xf>
    <xf numFmtId="0" fontId="0" fillId="6" borderId="0" xfId="0" applyFont="1" applyFill="1" applyBorder="1" applyAlignment="1">
      <alignment horizontal="right" vertical="center"/>
    </xf>
    <xf numFmtId="0" fontId="0" fillId="6" borderId="8" xfId="0" applyFont="1" applyFill="1" applyBorder="1" applyAlignment="1">
      <alignment horizontal="left" vertical="center"/>
    </xf>
    <xf numFmtId="10" fontId="30" fillId="9" borderId="19" xfId="2" applyNumberFormat="1" applyFont="1" applyFill="1" applyBorder="1" applyAlignment="1">
      <alignment horizontal="center" vertical="center" wrapText="1"/>
    </xf>
    <xf numFmtId="0" fontId="40" fillId="6" borderId="0" xfId="0" applyFont="1" applyFill="1" applyBorder="1" applyAlignment="1">
      <alignment vertical="center"/>
    </xf>
    <xf numFmtId="0" fontId="41" fillId="6" borderId="0" xfId="0" applyFont="1" applyFill="1" applyBorder="1" applyAlignment="1">
      <alignment vertical="center"/>
    </xf>
    <xf numFmtId="0" fontId="40" fillId="6" borderId="0" xfId="0" applyFont="1" applyFill="1" applyBorder="1" applyAlignment="1">
      <alignment horizontal="right" vertical="center"/>
    </xf>
    <xf numFmtId="0" fontId="40" fillId="6" borderId="8" xfId="0" applyFont="1" applyFill="1" applyBorder="1" applyAlignment="1">
      <alignment horizontal="left" vertical="center"/>
    </xf>
    <xf numFmtId="0" fontId="0" fillId="6" borderId="9" xfId="0" applyFill="1" applyBorder="1" applyAlignment="1">
      <alignment vertical="center"/>
    </xf>
    <xf numFmtId="0" fontId="0" fillId="6" borderId="10" xfId="0" applyFill="1" applyBorder="1" applyAlignment="1">
      <alignment vertical="center"/>
    </xf>
    <xf numFmtId="0" fontId="9" fillId="6" borderId="10" xfId="0" applyFont="1" applyFill="1" applyBorder="1" applyAlignment="1">
      <alignment vertical="center"/>
    </xf>
    <xf numFmtId="0" fontId="0" fillId="6" borderId="10" xfId="0" applyFill="1" applyBorder="1" applyAlignment="1">
      <alignment horizontal="right" vertical="center"/>
    </xf>
    <xf numFmtId="0" fontId="0" fillId="6" borderId="11" xfId="0" applyFill="1" applyBorder="1" applyAlignment="1">
      <alignment horizontal="left" vertical="center"/>
    </xf>
    <xf numFmtId="0" fontId="24" fillId="6" borderId="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26" fillId="10" borderId="0" xfId="0" applyFont="1" applyFill="1" applyBorder="1" applyAlignment="1">
      <alignment horizontal="center" vertical="center" wrapText="1"/>
    </xf>
    <xf numFmtId="0" fontId="42" fillId="10" borderId="0" xfId="0" applyFont="1" applyFill="1" applyBorder="1" applyAlignment="1">
      <alignment horizontal="left" vertical="center" wrapText="1"/>
    </xf>
    <xf numFmtId="0" fontId="42" fillId="10" borderId="0" xfId="0" applyFont="1" applyFill="1" applyBorder="1" applyAlignment="1">
      <alignment horizontal="center" vertical="center" wrapText="1"/>
    </xf>
    <xf numFmtId="10" fontId="26" fillId="10" borderId="0" xfId="2" applyNumberFormat="1" applyFont="1" applyFill="1" applyBorder="1" applyAlignment="1">
      <alignment horizontal="center" vertical="center" wrapText="1"/>
    </xf>
    <xf numFmtId="0" fontId="44" fillId="1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6" borderId="0" xfId="0" applyFill="1" applyAlignment="1">
      <alignment horizontal="center" vertical="center"/>
    </xf>
    <xf numFmtId="0" fontId="11" fillId="6" borderId="0" xfId="3" applyFont="1" applyFill="1" applyBorder="1" applyAlignment="1">
      <alignment horizontal="left" vertical="center"/>
    </xf>
    <xf numFmtId="0" fontId="47" fillId="6" borderId="0" xfId="3" applyFont="1" applyFill="1" applyBorder="1" applyAlignment="1">
      <alignment horizontal="right" vertical="center"/>
    </xf>
    <xf numFmtId="0" fontId="31" fillId="6" borderId="0" xfId="5" applyNumberFormat="1" applyFont="1" applyFill="1" applyBorder="1" applyAlignment="1">
      <alignment horizontal="left" vertical="center" wrapText="1"/>
    </xf>
    <xf numFmtId="0" fontId="35" fillId="6" borderId="0" xfId="5" applyNumberFormat="1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left" vertical="center"/>
    </xf>
    <xf numFmtId="0" fontId="0" fillId="6" borderId="23" xfId="0" applyFill="1" applyBorder="1" applyAlignment="1">
      <alignment vertical="center"/>
    </xf>
    <xf numFmtId="0" fontId="48" fillId="9" borderId="24" xfId="0" applyFont="1" applyFill="1" applyBorder="1" applyAlignment="1">
      <alignment horizontal="center" vertical="center" wrapText="1"/>
    </xf>
    <xf numFmtId="4" fontId="48" fillId="9" borderId="24" xfId="0" applyNumberFormat="1" applyFont="1" applyFill="1" applyBorder="1" applyAlignment="1">
      <alignment horizontal="center" vertical="center" wrapText="1"/>
    </xf>
    <xf numFmtId="169" fontId="48" fillId="9" borderId="24" xfId="0" applyNumberFormat="1" applyFont="1" applyFill="1" applyBorder="1" applyAlignment="1">
      <alignment horizontal="center" vertical="center" wrapText="1"/>
    </xf>
    <xf numFmtId="10" fontId="48" fillId="9" borderId="24" xfId="2" applyNumberFormat="1" applyFont="1" applyFill="1" applyBorder="1" applyAlignment="1">
      <alignment horizontal="center" vertical="center"/>
    </xf>
    <xf numFmtId="0" fontId="38" fillId="6" borderId="14" xfId="0" applyFont="1" applyFill="1" applyBorder="1" applyAlignment="1">
      <alignment horizontal="center" vertical="center"/>
    </xf>
    <xf numFmtId="0" fontId="38" fillId="6" borderId="14" xfId="0" applyFont="1" applyFill="1" applyBorder="1" applyAlignment="1">
      <alignment horizontal="left" vertical="center" wrapText="1"/>
    </xf>
    <xf numFmtId="0" fontId="38" fillId="6" borderId="14" xfId="0" applyFont="1" applyFill="1" applyBorder="1" applyAlignment="1">
      <alignment horizontal="center" vertical="center" wrapText="1"/>
    </xf>
    <xf numFmtId="4" fontId="38" fillId="6" borderId="14" xfId="0" applyNumberFormat="1" applyFont="1" applyFill="1" applyBorder="1" applyAlignment="1">
      <alignment horizontal="center" vertical="center" wrapText="1"/>
    </xf>
    <xf numFmtId="169" fontId="38" fillId="0" borderId="14" xfId="0" applyNumberFormat="1" applyFont="1" applyFill="1" applyBorder="1" applyAlignment="1">
      <alignment horizontal="right" vertical="center" wrapText="1"/>
    </xf>
    <xf numFmtId="169" fontId="43" fillId="6" borderId="14" xfId="0" applyNumberFormat="1" applyFont="1" applyFill="1" applyBorder="1" applyAlignment="1">
      <alignment horizontal="right" vertical="center" wrapText="1"/>
    </xf>
    <xf numFmtId="10" fontId="38" fillId="6" borderId="14" xfId="2" applyNumberFormat="1" applyFont="1" applyFill="1" applyBorder="1" applyAlignment="1">
      <alignment horizontal="center" vertical="center"/>
    </xf>
    <xf numFmtId="0" fontId="38" fillId="6" borderId="14" xfId="0" applyFont="1" applyFill="1" applyBorder="1" applyAlignment="1">
      <alignment horizontal="right" vertical="center"/>
    </xf>
    <xf numFmtId="0" fontId="38" fillId="6" borderId="0" xfId="0" applyFont="1" applyFill="1" applyBorder="1" applyAlignment="1">
      <alignment horizontal="center" vertical="center"/>
    </xf>
    <xf numFmtId="0" fontId="38" fillId="6" borderId="0" xfId="0" applyFont="1" applyFill="1" applyBorder="1" applyAlignment="1">
      <alignment horizontal="left" vertical="center" wrapText="1"/>
    </xf>
    <xf numFmtId="0" fontId="38" fillId="6" borderId="0" xfId="0" applyFont="1" applyFill="1" applyBorder="1" applyAlignment="1">
      <alignment horizontal="center" vertical="center" wrapText="1"/>
    </xf>
    <xf numFmtId="4" fontId="38" fillId="6" borderId="0" xfId="0" applyNumberFormat="1" applyFont="1" applyFill="1" applyBorder="1" applyAlignment="1">
      <alignment horizontal="center" vertical="center" wrapText="1"/>
    </xf>
    <xf numFmtId="169" fontId="43" fillId="6" borderId="0" xfId="0" applyNumberFormat="1" applyFont="1" applyFill="1" applyBorder="1" applyAlignment="1">
      <alignment horizontal="right" vertical="center" wrapText="1"/>
    </xf>
    <xf numFmtId="170" fontId="38" fillId="6" borderId="0" xfId="0" applyNumberFormat="1" applyFont="1" applyFill="1" applyBorder="1" applyAlignment="1">
      <alignment horizontal="center" vertical="center"/>
    </xf>
    <xf numFmtId="0" fontId="38" fillId="6" borderId="0" xfId="0" applyFont="1" applyFill="1" applyBorder="1" applyAlignment="1">
      <alignment horizontal="right" vertical="center"/>
    </xf>
    <xf numFmtId="0" fontId="38" fillId="6" borderId="14" xfId="0" applyFont="1" applyFill="1" applyBorder="1" applyAlignment="1">
      <alignment horizontal="left" vertical="center"/>
    </xf>
    <xf numFmtId="0" fontId="0" fillId="6" borderId="0" xfId="0" applyFont="1" applyFill="1" applyAlignment="1">
      <alignment vertical="center"/>
    </xf>
    <xf numFmtId="0" fontId="0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right" vertical="center"/>
    </xf>
    <xf numFmtId="0" fontId="0" fillId="6" borderId="0" xfId="0" applyFont="1" applyFill="1" applyAlignment="1">
      <alignment horizontal="center" vertical="center"/>
    </xf>
    <xf numFmtId="171" fontId="26" fillId="10" borderId="0" xfId="0" applyNumberFormat="1" applyFont="1" applyFill="1" applyBorder="1" applyAlignment="1">
      <alignment vertical="center" wrapText="1"/>
    </xf>
    <xf numFmtId="0" fontId="0" fillId="6" borderId="0" xfId="0" applyFill="1"/>
    <xf numFmtId="44" fontId="26" fillId="10" borderId="0" xfId="1" applyFont="1" applyFill="1" applyBorder="1" applyAlignment="1">
      <alignment vertical="center" wrapText="1"/>
    </xf>
    <xf numFmtId="4" fontId="38" fillId="6" borderId="14" xfId="0" applyNumberFormat="1" applyFont="1" applyFill="1" applyBorder="1" applyAlignment="1">
      <alignment horizontal="center" vertical="center"/>
    </xf>
    <xf numFmtId="169" fontId="38" fillId="0" borderId="14" xfId="0" applyNumberFormat="1" applyFont="1" applyFill="1" applyBorder="1" applyAlignment="1">
      <alignment horizontal="right" vertical="center"/>
    </xf>
    <xf numFmtId="0" fontId="26" fillId="10" borderId="0" xfId="0" applyFont="1" applyFill="1" applyBorder="1" applyAlignment="1">
      <alignment horizontal="center" vertical="center"/>
    </xf>
    <xf numFmtId="0" fontId="42" fillId="10" borderId="0" xfId="0" applyFont="1" applyFill="1" applyBorder="1" applyAlignment="1">
      <alignment horizontal="left" vertical="center"/>
    </xf>
    <xf numFmtId="0" fontId="42" fillId="10" borderId="0" xfId="0" applyFont="1" applyFill="1" applyBorder="1" applyAlignment="1">
      <alignment horizontal="center" vertical="center"/>
    </xf>
    <xf numFmtId="10" fontId="26" fillId="10" borderId="0" xfId="2" applyNumberFormat="1" applyFont="1" applyFill="1" applyBorder="1" applyAlignment="1">
      <alignment horizontal="center" vertical="center"/>
    </xf>
    <xf numFmtId="0" fontId="0" fillId="0" borderId="0" xfId="0" applyAlignment="1"/>
    <xf numFmtId="171" fontId="26" fillId="10" borderId="0" xfId="0" applyNumberFormat="1" applyFont="1" applyFill="1" applyBorder="1" applyAlignment="1">
      <alignment vertical="center"/>
    </xf>
    <xf numFmtId="44" fontId="26" fillId="10" borderId="0" xfId="1" applyFont="1" applyFill="1" applyBorder="1" applyAlignment="1">
      <alignment vertical="center"/>
    </xf>
    <xf numFmtId="0" fontId="4" fillId="5" borderId="0" xfId="0" applyFont="1" applyFill="1" applyAlignment="1">
      <alignment vertical="top" wrapText="1"/>
    </xf>
    <xf numFmtId="0" fontId="15" fillId="5" borderId="0" xfId="0" applyFont="1" applyFill="1" applyAlignment="1">
      <alignment horizontal="right" vertical="top" wrapText="1"/>
    </xf>
    <xf numFmtId="10" fontId="4" fillId="5" borderId="0" xfId="0" applyNumberFormat="1" applyFont="1" applyFill="1" applyAlignment="1">
      <alignment horizontal="left" vertical="top" wrapText="1"/>
    </xf>
    <xf numFmtId="10" fontId="24" fillId="6" borderId="0" xfId="8" applyNumberFormat="1" applyFont="1" applyFill="1" applyBorder="1" applyAlignment="1">
      <alignment horizontal="center" vertical="center"/>
    </xf>
    <xf numFmtId="9" fontId="25" fillId="6" borderId="0" xfId="9" applyFont="1" applyFill="1" applyBorder="1" applyAlignment="1">
      <alignment horizontal="center" vertical="center"/>
    </xf>
    <xf numFmtId="0" fontId="10" fillId="6" borderId="0" xfId="6" applyFont="1" applyFill="1" applyAlignment="1">
      <alignment vertical="center"/>
    </xf>
    <xf numFmtId="44" fontId="24" fillId="8" borderId="3" xfId="1" applyFont="1" applyFill="1" applyBorder="1" applyAlignment="1">
      <alignment horizontal="center"/>
    </xf>
    <xf numFmtId="44" fontId="24" fillId="8" borderId="33" xfId="1" applyFont="1" applyFill="1" applyBorder="1" applyAlignment="1">
      <alignment horizontal="center"/>
    </xf>
    <xf numFmtId="0" fontId="27" fillId="9" borderId="38" xfId="0" applyFont="1" applyFill="1" applyBorder="1" applyAlignment="1">
      <alignment horizontal="left" vertical="center" wrapText="1"/>
    </xf>
    <xf numFmtId="164" fontId="27" fillId="9" borderId="34" xfId="1" applyNumberFormat="1" applyFont="1" applyFill="1" applyBorder="1" applyAlignment="1">
      <alignment horizontal="center" vertical="center" wrapText="1"/>
    </xf>
    <xf numFmtId="165" fontId="27" fillId="9" borderId="34" xfId="1" applyNumberFormat="1" applyFont="1" applyFill="1" applyBorder="1" applyAlignment="1">
      <alignment horizontal="center" vertical="center" wrapText="1"/>
    </xf>
    <xf numFmtId="0" fontId="27" fillId="9" borderId="39" xfId="0" applyFont="1" applyFill="1" applyBorder="1" applyAlignment="1">
      <alignment horizontal="left" vertical="center" wrapText="1"/>
    </xf>
    <xf numFmtId="9" fontId="29" fillId="9" borderId="36" xfId="2" applyFont="1" applyFill="1" applyBorder="1" applyAlignment="1">
      <alignment horizontal="center" vertical="center" wrapText="1"/>
    </xf>
    <xf numFmtId="0" fontId="49" fillId="6" borderId="0" xfId="0" applyFont="1" applyFill="1" applyAlignment="1">
      <alignment vertical="center"/>
    </xf>
    <xf numFmtId="0" fontId="49" fillId="0" borderId="0" xfId="0" applyFont="1"/>
    <xf numFmtId="0" fontId="27" fillId="9" borderId="12" xfId="0" applyFont="1" applyFill="1" applyBorder="1" applyAlignment="1">
      <alignment horizontal="center" vertical="center" wrapText="1"/>
    </xf>
    <xf numFmtId="0" fontId="27" fillId="9" borderId="27" xfId="0" applyFont="1" applyFill="1" applyBorder="1" applyAlignment="1">
      <alignment horizontal="center" vertical="center" wrapText="1"/>
    </xf>
    <xf numFmtId="165" fontId="27" fillId="11" borderId="28" xfId="11" applyNumberFormat="1" applyFont="1" applyFill="1" applyBorder="1" applyAlignment="1">
      <alignment horizontal="center"/>
    </xf>
    <xf numFmtId="10" fontId="28" fillId="6" borderId="17" xfId="8" applyNumberFormat="1" applyFont="1" applyFill="1" applyBorder="1" applyAlignment="1">
      <alignment horizontal="center" vertical="top"/>
    </xf>
    <xf numFmtId="165" fontId="27" fillId="0" borderId="29" xfId="11" applyNumberFormat="1" applyFont="1" applyFill="1" applyBorder="1" applyAlignment="1">
      <alignment horizontal="center"/>
    </xf>
    <xf numFmtId="0" fontId="24" fillId="6" borderId="0" xfId="6" applyFont="1" applyFill="1" applyBorder="1" applyAlignment="1">
      <alignment horizontal="center" vertical="center"/>
    </xf>
    <xf numFmtId="0" fontId="24" fillId="6" borderId="0" xfId="6" applyFont="1" applyFill="1" applyBorder="1" applyAlignment="1">
      <alignment horizontal="left" vertical="center" wrapText="1"/>
    </xf>
    <xf numFmtId="0" fontId="49" fillId="6" borderId="0" xfId="0" applyFont="1" applyFill="1"/>
    <xf numFmtId="10" fontId="10" fillId="8" borderId="0" xfId="8" applyNumberFormat="1" applyFont="1" applyFill="1" applyAlignment="1">
      <alignment vertical="center"/>
    </xf>
    <xf numFmtId="0" fontId="24" fillId="8" borderId="0" xfId="6" applyFont="1" applyFill="1" applyBorder="1" applyAlignment="1">
      <alignment horizontal="center" vertical="center" wrapText="1"/>
    </xf>
    <xf numFmtId="10" fontId="24" fillId="8" borderId="0" xfId="2" applyNumberFormat="1" applyFont="1" applyFill="1" applyBorder="1" applyAlignment="1">
      <alignment horizontal="center" vertical="center"/>
    </xf>
    <xf numFmtId="10" fontId="24" fillId="8" borderId="0" xfId="8" applyNumberFormat="1" applyFont="1" applyFill="1" applyBorder="1" applyAlignment="1">
      <alignment horizontal="center" vertical="center"/>
    </xf>
    <xf numFmtId="10" fontId="28" fillId="6" borderId="32" xfId="2" applyNumberFormat="1" applyFont="1" applyFill="1" applyBorder="1" applyAlignment="1">
      <alignment horizontal="center" vertical="center"/>
    </xf>
    <xf numFmtId="165" fontId="27" fillId="6" borderId="31" xfId="11" applyNumberFormat="1" applyFont="1" applyFill="1" applyBorder="1" applyAlignment="1">
      <alignment horizontal="center"/>
    </xf>
    <xf numFmtId="10" fontId="29" fillId="9" borderId="36" xfId="2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2" fontId="0" fillId="0" borderId="0" xfId="0" applyNumberFormat="1"/>
    <xf numFmtId="0" fontId="5" fillId="4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167" fontId="6" fillId="2" borderId="2" xfId="0" applyNumberFormat="1" applyFont="1" applyFill="1" applyBorder="1" applyAlignment="1">
      <alignment horizontal="right" vertical="top" wrapText="1"/>
    </xf>
    <xf numFmtId="166" fontId="4" fillId="5" borderId="0" xfId="0" applyNumberFormat="1" applyFont="1" applyFill="1" applyAlignment="1">
      <alignment horizontal="right" vertical="top" wrapText="1"/>
    </xf>
    <xf numFmtId="17" fontId="31" fillId="0" borderId="0" xfId="3" applyNumberFormat="1" applyFont="1" applyFill="1" applyBorder="1" applyAlignment="1">
      <alignment horizontal="left" vertical="center"/>
    </xf>
    <xf numFmtId="0" fontId="31" fillId="0" borderId="0" xfId="5" applyNumberFormat="1" applyFont="1" applyFill="1" applyBorder="1" applyAlignment="1">
      <alignment horizontal="left" vertical="center" wrapText="1"/>
    </xf>
    <xf numFmtId="0" fontId="0" fillId="0" borderId="0" xfId="0"/>
    <xf numFmtId="167" fontId="5" fillId="4" borderId="2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right" vertical="top" wrapText="1"/>
    </xf>
    <xf numFmtId="4" fontId="6" fillId="3" borderId="2" xfId="0" applyNumberFormat="1" applyFont="1" applyFill="1" applyBorder="1" applyAlignment="1">
      <alignment horizontal="right" vertical="top" wrapText="1"/>
    </xf>
    <xf numFmtId="167" fontId="6" fillId="3" borderId="2" xfId="0" applyNumberFormat="1" applyFont="1" applyFill="1" applyBorder="1" applyAlignment="1">
      <alignment horizontal="right" vertical="top" wrapText="1"/>
    </xf>
    <xf numFmtId="4" fontId="6" fillId="5" borderId="0" xfId="0" applyNumberFormat="1" applyFont="1" applyFill="1" applyAlignment="1">
      <alignment horizontal="right" vertical="top" wrapText="1"/>
    </xf>
    <xf numFmtId="0" fontId="0" fillId="0" borderId="0" xfId="0"/>
    <xf numFmtId="0" fontId="3" fillId="5" borderId="2" xfId="0" applyFont="1" applyFill="1" applyBorder="1" applyAlignment="1">
      <alignment horizontal="righ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0" fontId="0" fillId="0" borderId="0" xfId="0"/>
    <xf numFmtId="0" fontId="19" fillId="6" borderId="0" xfId="3" applyFont="1" applyFill="1" applyBorder="1" applyAlignment="1">
      <alignment horizontal="left" vertical="top"/>
    </xf>
    <xf numFmtId="0" fontId="22" fillId="7" borderId="7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top" wrapText="1"/>
    </xf>
    <xf numFmtId="0" fontId="0" fillId="0" borderId="0" xfId="0"/>
    <xf numFmtId="0" fontId="4" fillId="5" borderId="0" xfId="0" applyFont="1" applyFill="1" applyAlignment="1">
      <alignment horizontal="left" vertical="top" wrapText="1"/>
    </xf>
    <xf numFmtId="0" fontId="24" fillId="6" borderId="0" xfId="0" applyFont="1" applyFill="1" applyBorder="1" applyAlignment="1">
      <alignment horizontal="center" vertical="center"/>
    </xf>
    <xf numFmtId="0" fontId="3" fillId="5" borderId="2" xfId="10" applyFont="1" applyFill="1" applyBorder="1" applyAlignment="1">
      <alignment horizontal="left" vertical="top" wrapText="1"/>
    </xf>
    <xf numFmtId="0" fontId="3" fillId="5" borderId="2" xfId="10" applyFont="1" applyFill="1" applyBorder="1" applyAlignment="1">
      <alignment horizontal="right" vertical="top" wrapText="1"/>
    </xf>
    <xf numFmtId="0" fontId="3" fillId="5" borderId="2" xfId="10" applyFont="1" applyFill="1" applyBorder="1" applyAlignment="1">
      <alignment horizontal="center" vertical="top" wrapText="1"/>
    </xf>
    <xf numFmtId="0" fontId="5" fillId="4" borderId="2" xfId="10" applyFont="1" applyFill="1" applyBorder="1" applyAlignment="1">
      <alignment horizontal="left" vertical="top" wrapText="1"/>
    </xf>
    <xf numFmtId="0" fontId="5" fillId="4" borderId="2" xfId="10" applyFont="1" applyFill="1" applyBorder="1" applyAlignment="1">
      <alignment horizontal="right" vertical="top" wrapText="1"/>
    </xf>
    <xf numFmtId="0" fontId="5" fillId="4" borderId="2" xfId="10" applyFont="1" applyFill="1" applyBorder="1" applyAlignment="1">
      <alignment horizontal="center" vertical="top" wrapText="1"/>
    </xf>
    <xf numFmtId="167" fontId="5" fillId="4" borderId="2" xfId="10" applyNumberFormat="1" applyFont="1" applyFill="1" applyBorder="1" applyAlignment="1">
      <alignment horizontal="right" vertical="top" wrapText="1"/>
    </xf>
    <xf numFmtId="4" fontId="5" fillId="4" borderId="2" xfId="10" applyNumberFormat="1" applyFont="1" applyFill="1" applyBorder="1" applyAlignment="1">
      <alignment horizontal="right" vertical="top" wrapText="1"/>
    </xf>
    <xf numFmtId="0" fontId="6" fillId="2" borderId="2" xfId="10" applyFont="1" applyFill="1" applyBorder="1" applyAlignment="1">
      <alignment horizontal="left" vertical="top" wrapText="1"/>
    </xf>
    <xf numFmtId="0" fontId="6" fillId="2" borderId="2" xfId="10" applyFont="1" applyFill="1" applyBorder="1" applyAlignment="1">
      <alignment horizontal="right" vertical="top" wrapText="1"/>
    </xf>
    <xf numFmtId="0" fontId="6" fillId="2" borderId="2" xfId="10" applyFont="1" applyFill="1" applyBorder="1" applyAlignment="1">
      <alignment horizontal="center" vertical="top" wrapText="1"/>
    </xf>
    <xf numFmtId="167" fontId="6" fillId="2" borderId="2" xfId="10" applyNumberFormat="1" applyFont="1" applyFill="1" applyBorder="1" applyAlignment="1">
      <alignment horizontal="right" vertical="top" wrapText="1"/>
    </xf>
    <xf numFmtId="4" fontId="6" fillId="2" borderId="2" xfId="10" applyNumberFormat="1" applyFont="1" applyFill="1" applyBorder="1" applyAlignment="1">
      <alignment horizontal="right" vertical="top" wrapText="1"/>
    </xf>
    <xf numFmtId="0" fontId="6" fillId="3" borderId="2" xfId="10" applyFont="1" applyFill="1" applyBorder="1" applyAlignment="1">
      <alignment horizontal="left" vertical="top" wrapText="1"/>
    </xf>
    <xf numFmtId="0" fontId="6" fillId="3" borderId="2" xfId="10" applyFont="1" applyFill="1" applyBorder="1" applyAlignment="1">
      <alignment horizontal="right" vertical="top" wrapText="1"/>
    </xf>
    <xf numFmtId="0" fontId="6" fillId="3" borderId="2" xfId="10" applyFont="1" applyFill="1" applyBorder="1" applyAlignment="1">
      <alignment horizontal="center" vertical="top" wrapText="1"/>
    </xf>
    <xf numFmtId="167" fontId="6" fillId="3" borderId="2" xfId="10" applyNumberFormat="1" applyFont="1" applyFill="1" applyBorder="1" applyAlignment="1">
      <alignment horizontal="right" vertical="top" wrapText="1"/>
    </xf>
    <xf numFmtId="4" fontId="6" fillId="3" borderId="2" xfId="10" applyNumberFormat="1" applyFont="1" applyFill="1" applyBorder="1" applyAlignment="1">
      <alignment horizontal="right" vertical="top" wrapText="1"/>
    </xf>
    <xf numFmtId="0" fontId="6" fillId="5" borderId="0" xfId="10" applyFont="1" applyFill="1" applyAlignment="1">
      <alignment horizontal="right" vertical="top" wrapText="1"/>
    </xf>
    <xf numFmtId="4" fontId="6" fillId="5" borderId="0" xfId="10" applyNumberFormat="1" applyFont="1" applyFill="1" applyAlignment="1">
      <alignment horizontal="right" vertical="top" wrapText="1"/>
    </xf>
    <xf numFmtId="43" fontId="0" fillId="0" borderId="0" xfId="0" applyNumberFormat="1"/>
    <xf numFmtId="10" fontId="0" fillId="6" borderId="0" xfId="2" applyNumberFormat="1" applyFont="1" applyFill="1"/>
    <xf numFmtId="165" fontId="27" fillId="0" borderId="28" xfId="11" applyNumberFormat="1" applyFont="1" applyFill="1" applyBorder="1" applyAlignment="1">
      <alignment horizontal="center"/>
    </xf>
    <xf numFmtId="10" fontId="28" fillId="0" borderId="17" xfId="8" applyNumberFormat="1" applyFont="1" applyFill="1" applyBorder="1" applyAlignment="1">
      <alignment horizontal="center" vertical="top"/>
    </xf>
    <xf numFmtId="165" fontId="27" fillId="0" borderId="31" xfId="11" applyNumberFormat="1" applyFont="1" applyFill="1" applyBorder="1" applyAlignment="1">
      <alignment horizontal="center"/>
    </xf>
    <xf numFmtId="0" fontId="49" fillId="0" borderId="0" xfId="0" applyFont="1" applyFill="1"/>
    <xf numFmtId="0" fontId="1" fillId="6" borderId="0" xfId="12" applyFill="1" applyAlignment="1">
      <alignment vertical="center"/>
    </xf>
    <xf numFmtId="0" fontId="9" fillId="6" borderId="0" xfId="12" applyFont="1" applyFill="1" applyAlignment="1">
      <alignment vertical="center"/>
    </xf>
    <xf numFmtId="0" fontId="1" fillId="6" borderId="0" xfId="12" applyFill="1" applyAlignment="1">
      <alignment horizontal="right" vertical="center"/>
    </xf>
    <xf numFmtId="0" fontId="1" fillId="6" borderId="0" xfId="12" applyFill="1" applyAlignment="1">
      <alignment horizontal="left" vertical="center"/>
    </xf>
    <xf numFmtId="0" fontId="1" fillId="6" borderId="0" xfId="12" applyFill="1" applyBorder="1" applyAlignment="1">
      <alignment vertical="center"/>
    </xf>
    <xf numFmtId="0" fontId="31" fillId="6" borderId="0" xfId="4" applyFont="1" applyFill="1" applyBorder="1" applyAlignment="1">
      <alignment vertical="center"/>
    </xf>
    <xf numFmtId="0" fontId="17" fillId="6" borderId="0" xfId="3" applyFont="1" applyFill="1" applyBorder="1" applyAlignment="1">
      <alignment vertical="center"/>
    </xf>
    <xf numFmtId="0" fontId="46" fillId="0" borderId="0" xfId="5" applyNumberFormat="1" applyFont="1" applyFill="1" applyBorder="1" applyAlignment="1">
      <alignment vertical="center" wrapText="1"/>
    </xf>
    <xf numFmtId="0" fontId="22" fillId="6" borderId="0" xfId="12" applyFont="1" applyFill="1" applyBorder="1" applyAlignment="1">
      <alignment vertical="center"/>
    </xf>
    <xf numFmtId="0" fontId="22" fillId="6" borderId="0" xfId="12" applyFont="1" applyFill="1" applyBorder="1" applyAlignment="1">
      <alignment horizontal="center" vertical="center"/>
    </xf>
    <xf numFmtId="0" fontId="22" fillId="6" borderId="0" xfId="12" applyFont="1" applyFill="1" applyBorder="1" applyAlignment="1">
      <alignment horizontal="right" vertical="center"/>
    </xf>
    <xf numFmtId="0" fontId="22" fillId="6" borderId="0" xfId="12" applyFont="1" applyFill="1" applyBorder="1" applyAlignment="1">
      <alignment horizontal="left" vertical="center"/>
    </xf>
    <xf numFmtId="0" fontId="8" fillId="9" borderId="12" xfId="12" applyFont="1" applyFill="1" applyBorder="1" applyAlignment="1">
      <alignment horizontal="center" vertical="center" wrapText="1"/>
    </xf>
    <xf numFmtId="0" fontId="24" fillId="6" borderId="16" xfId="12" applyFont="1" applyFill="1" applyBorder="1" applyAlignment="1">
      <alignment horizontal="center" vertical="center" wrapText="1"/>
    </xf>
    <xf numFmtId="170" fontId="25" fillId="6" borderId="16" xfId="12" applyNumberFormat="1" applyFont="1" applyFill="1" applyBorder="1" applyAlignment="1">
      <alignment horizontal="center" vertical="center"/>
    </xf>
    <xf numFmtId="0" fontId="25" fillId="6" borderId="16" xfId="12" applyFont="1" applyFill="1" applyBorder="1" applyAlignment="1">
      <alignment horizontal="right" vertical="center"/>
    </xf>
    <xf numFmtId="10" fontId="24" fillId="6" borderId="14" xfId="12" applyNumberFormat="1" applyFont="1" applyFill="1" applyBorder="1" applyAlignment="1">
      <alignment horizontal="left" vertical="center" wrapText="1"/>
    </xf>
    <xf numFmtId="169" fontId="37" fillId="6" borderId="0" xfId="12" applyNumberFormat="1" applyFont="1" applyFill="1" applyBorder="1" applyAlignment="1">
      <alignment horizontal="right" vertical="center" wrapText="1"/>
    </xf>
    <xf numFmtId="43" fontId="36" fillId="6" borderId="0" xfId="13" applyNumberFormat="1" applyFont="1" applyFill="1" applyBorder="1" applyAlignment="1">
      <alignment vertical="center" wrapText="1"/>
    </xf>
    <xf numFmtId="4" fontId="36" fillId="6" borderId="0" xfId="12" applyNumberFormat="1" applyFont="1" applyFill="1" applyBorder="1" applyAlignment="1">
      <alignment horizontal="center" vertical="center" wrapText="1"/>
    </xf>
    <xf numFmtId="0" fontId="25" fillId="6" borderId="0" xfId="12" applyFont="1" applyFill="1" applyBorder="1" applyAlignment="1">
      <alignment horizontal="right" vertical="center" wrapText="1"/>
    </xf>
    <xf numFmtId="43" fontId="25" fillId="6" borderId="0" xfId="13" applyNumberFormat="1" applyFont="1" applyFill="1" applyBorder="1" applyAlignment="1">
      <alignment vertical="center" wrapText="1"/>
    </xf>
    <xf numFmtId="4" fontId="25" fillId="6" borderId="0" xfId="12" applyNumberFormat="1" applyFont="1" applyFill="1" applyBorder="1" applyAlignment="1">
      <alignment horizontal="center" vertical="center" wrapText="1"/>
    </xf>
    <xf numFmtId="0" fontId="24" fillId="6" borderId="14" xfId="12" applyFont="1" applyFill="1" applyBorder="1" applyAlignment="1">
      <alignment horizontal="center" vertical="center" wrapText="1"/>
    </xf>
    <xf numFmtId="0" fontId="24" fillId="6" borderId="14" xfId="12" applyFont="1" applyFill="1" applyBorder="1" applyAlignment="1">
      <alignment horizontal="left" vertical="center" wrapText="1"/>
    </xf>
    <xf numFmtId="169" fontId="24" fillId="6" borderId="14" xfId="12" applyNumberFormat="1" applyFont="1" applyFill="1" applyBorder="1" applyAlignment="1">
      <alignment horizontal="right" vertical="center" wrapText="1"/>
    </xf>
    <xf numFmtId="0" fontId="36" fillId="6" borderId="16" xfId="12" applyFont="1" applyFill="1" applyBorder="1" applyAlignment="1">
      <alignment horizontal="center" vertical="center"/>
    </xf>
    <xf numFmtId="170" fontId="36" fillId="6" borderId="16" xfId="12" applyNumberFormat="1" applyFont="1" applyFill="1" applyBorder="1" applyAlignment="1">
      <alignment horizontal="center" vertical="center"/>
    </xf>
    <xf numFmtId="0" fontId="36" fillId="6" borderId="16" xfId="12" applyFont="1" applyFill="1" applyBorder="1" applyAlignment="1">
      <alignment horizontal="right" vertical="center"/>
    </xf>
    <xf numFmtId="10" fontId="36" fillId="6" borderId="16" xfId="13" applyNumberFormat="1" applyFont="1" applyFill="1" applyBorder="1" applyAlignment="1">
      <alignment horizontal="left" vertical="center" wrapText="1"/>
    </xf>
    <xf numFmtId="0" fontId="26" fillId="6" borderId="0" xfId="12" applyFont="1" applyFill="1" applyBorder="1" applyAlignment="1">
      <alignment horizontal="center" vertical="center" wrapText="1"/>
    </xf>
    <xf numFmtId="169" fontId="38" fillId="6" borderId="0" xfId="12" applyNumberFormat="1" applyFont="1" applyFill="1" applyBorder="1" applyAlignment="1">
      <alignment horizontal="right" vertical="center" wrapText="1"/>
    </xf>
    <xf numFmtId="169" fontId="38" fillId="6" borderId="0" xfId="12" applyNumberFormat="1" applyFont="1" applyFill="1" applyBorder="1" applyAlignment="1">
      <alignment vertical="center" wrapText="1"/>
    </xf>
    <xf numFmtId="169" fontId="38" fillId="6" borderId="0" xfId="12" applyNumberFormat="1" applyFont="1" applyFill="1" applyBorder="1" applyAlignment="1">
      <alignment horizontal="left" vertical="center" wrapText="1"/>
    </xf>
    <xf numFmtId="10" fontId="39" fillId="6" borderId="0" xfId="13" applyNumberFormat="1" applyFont="1" applyFill="1" applyBorder="1" applyAlignment="1">
      <alignment horizontal="center" vertical="center" wrapText="1"/>
    </xf>
    <xf numFmtId="10" fontId="39" fillId="6" borderId="0" xfId="13" applyNumberFormat="1" applyFont="1" applyFill="1" applyBorder="1" applyAlignment="1">
      <alignment horizontal="right" vertical="center" wrapText="1"/>
    </xf>
    <xf numFmtId="0" fontId="30" fillId="9" borderId="12" xfId="12" applyFont="1" applyFill="1" applyBorder="1" applyAlignment="1">
      <alignment horizontal="center" vertical="center" wrapText="1"/>
    </xf>
    <xf numFmtId="10" fontId="30" fillId="9" borderId="12" xfId="13" applyNumberFormat="1" applyFont="1" applyFill="1" applyBorder="1" applyAlignment="1">
      <alignment horizontal="center" vertical="center" wrapText="1"/>
    </xf>
    <xf numFmtId="0" fontId="1" fillId="6" borderId="0" xfId="12" applyFont="1" applyFill="1" applyAlignment="1">
      <alignment vertical="center"/>
    </xf>
    <xf numFmtId="0" fontId="1" fillId="6" borderId="0" xfId="12" applyFont="1" applyFill="1" applyAlignment="1">
      <alignment horizontal="right" vertical="center"/>
    </xf>
    <xf numFmtId="0" fontId="1" fillId="6" borderId="0" xfId="12" applyFont="1" applyFill="1" applyAlignment="1">
      <alignment horizontal="left" vertical="center"/>
    </xf>
    <xf numFmtId="0" fontId="1" fillId="6" borderId="0" xfId="12" applyFill="1" applyAlignment="1">
      <alignment vertical="center" wrapText="1"/>
    </xf>
    <xf numFmtId="0" fontId="31" fillId="6" borderId="0" xfId="3" applyNumberFormat="1" applyFont="1" applyFill="1" applyBorder="1" applyAlignment="1">
      <alignment horizontal="left" vertical="center"/>
    </xf>
    <xf numFmtId="0" fontId="51" fillId="9" borderId="12" xfId="12" applyFont="1" applyFill="1" applyBorder="1" applyAlignment="1">
      <alignment horizontal="center" vertical="center" wrapText="1"/>
    </xf>
    <xf numFmtId="0" fontId="52" fillId="6" borderId="16" xfId="12" applyFont="1" applyFill="1" applyBorder="1" applyAlignment="1">
      <alignment horizontal="center" vertical="center" wrapText="1"/>
    </xf>
    <xf numFmtId="169" fontId="52" fillId="6" borderId="16" xfId="12" applyNumberFormat="1" applyFont="1" applyFill="1" applyBorder="1" applyAlignment="1">
      <alignment horizontal="right" vertical="center" wrapText="1"/>
    </xf>
    <xf numFmtId="170" fontId="53" fillId="6" borderId="16" xfId="12" applyNumberFormat="1" applyFont="1" applyFill="1" applyBorder="1" applyAlignment="1">
      <alignment horizontal="center" vertical="center"/>
    </xf>
    <xf numFmtId="0" fontId="53" fillId="6" borderId="16" xfId="12" applyFont="1" applyFill="1" applyBorder="1" applyAlignment="1">
      <alignment horizontal="right" vertical="center"/>
    </xf>
    <xf numFmtId="43" fontId="53" fillId="6" borderId="16" xfId="12" applyNumberFormat="1" applyFont="1" applyFill="1" applyBorder="1" applyAlignment="1">
      <alignment horizontal="left" vertical="center" wrapText="1"/>
    </xf>
    <xf numFmtId="0" fontId="54" fillId="6" borderId="16" xfId="12" applyFont="1" applyFill="1" applyBorder="1" applyAlignment="1">
      <alignment horizontal="center" vertical="center"/>
    </xf>
    <xf numFmtId="0" fontId="54" fillId="6" borderId="40" xfId="12" applyFont="1" applyFill="1" applyBorder="1" applyAlignment="1">
      <alignment vertical="center" wrapText="1"/>
    </xf>
    <xf numFmtId="169" fontId="55" fillId="6" borderId="0" xfId="12" applyNumberFormat="1" applyFont="1" applyFill="1" applyBorder="1" applyAlignment="1">
      <alignment horizontal="right" vertical="center" wrapText="1"/>
    </xf>
    <xf numFmtId="43" fontId="38" fillId="6" borderId="0" xfId="13" applyNumberFormat="1" applyFont="1" applyFill="1" applyBorder="1" applyAlignment="1">
      <alignment vertical="center" wrapText="1"/>
    </xf>
    <xf numFmtId="4" fontId="38" fillId="6" borderId="0" xfId="12" applyNumberFormat="1" applyFont="1" applyFill="1" applyBorder="1" applyAlignment="1">
      <alignment horizontal="center" vertical="center" wrapText="1"/>
    </xf>
    <xf numFmtId="0" fontId="53" fillId="6" borderId="0" xfId="12" applyFont="1" applyFill="1" applyBorder="1" applyAlignment="1">
      <alignment horizontal="right" vertical="center" wrapText="1"/>
    </xf>
    <xf numFmtId="43" fontId="56" fillId="6" borderId="0" xfId="13" applyNumberFormat="1" applyFont="1" applyFill="1" applyBorder="1" applyAlignment="1">
      <alignment vertical="center" wrapText="1"/>
    </xf>
    <xf numFmtId="4" fontId="56" fillId="6" borderId="0" xfId="12" applyNumberFormat="1" applyFont="1" applyFill="1" applyBorder="1" applyAlignment="1">
      <alignment horizontal="center" vertical="center" wrapText="1"/>
    </xf>
    <xf numFmtId="169" fontId="55" fillId="6" borderId="16" xfId="12" applyNumberFormat="1" applyFont="1" applyFill="1" applyBorder="1" applyAlignment="1">
      <alignment horizontal="right" vertical="center" wrapText="1"/>
    </xf>
    <xf numFmtId="170" fontId="54" fillId="6" borderId="16" xfId="12" applyNumberFormat="1" applyFont="1" applyFill="1" applyBorder="1" applyAlignment="1">
      <alignment horizontal="center" vertical="center"/>
    </xf>
    <xf numFmtId="0" fontId="54" fillId="0" borderId="0" xfId="12" applyFont="1" applyFill="1" applyBorder="1" applyAlignment="1">
      <alignment horizontal="center" vertical="center"/>
    </xf>
    <xf numFmtId="170" fontId="54" fillId="0" borderId="0" xfId="12" applyNumberFormat="1" applyFont="1" applyFill="1" applyBorder="1" applyAlignment="1">
      <alignment horizontal="center" vertical="center"/>
    </xf>
    <xf numFmtId="0" fontId="54" fillId="0" borderId="0" xfId="12" applyFont="1" applyFill="1" applyBorder="1" applyAlignment="1">
      <alignment horizontal="right" vertical="center"/>
    </xf>
    <xf numFmtId="10" fontId="54" fillId="0" borderId="0" xfId="13" applyNumberFormat="1" applyFont="1" applyFill="1" applyBorder="1" applyAlignment="1">
      <alignment horizontal="left" vertical="center" wrapText="1"/>
    </xf>
    <xf numFmtId="0" fontId="26" fillId="0" borderId="0" xfId="12" applyFont="1" applyFill="1" applyBorder="1" applyAlignment="1">
      <alignment horizontal="center" vertical="center" wrapText="1"/>
    </xf>
    <xf numFmtId="169" fontId="54" fillId="0" borderId="0" xfId="12" applyNumberFormat="1" applyFont="1" applyFill="1" applyBorder="1" applyAlignment="1">
      <alignment horizontal="right" vertical="center" wrapText="1"/>
    </xf>
    <xf numFmtId="169" fontId="54" fillId="0" borderId="0" xfId="12" applyNumberFormat="1" applyFont="1" applyFill="1" applyBorder="1" applyAlignment="1">
      <alignment vertical="center" wrapText="1"/>
    </xf>
    <xf numFmtId="169" fontId="54" fillId="0" borderId="0" xfId="12" applyNumberFormat="1" applyFont="1" applyFill="1" applyBorder="1" applyAlignment="1">
      <alignment horizontal="left" vertical="center" wrapText="1"/>
    </xf>
    <xf numFmtId="10" fontId="39" fillId="0" borderId="0" xfId="13" applyNumberFormat="1" applyFont="1" applyFill="1" applyBorder="1" applyAlignment="1">
      <alignment horizontal="center" vertical="center" wrapText="1"/>
    </xf>
    <xf numFmtId="10" fontId="39" fillId="0" borderId="0" xfId="13" applyNumberFormat="1" applyFont="1" applyFill="1" applyBorder="1" applyAlignment="1">
      <alignment horizontal="right" vertical="center" wrapText="1"/>
    </xf>
    <xf numFmtId="0" fontId="1" fillId="0" borderId="0" xfId="12" applyFill="1" applyBorder="1" applyAlignment="1">
      <alignment vertical="center"/>
    </xf>
    <xf numFmtId="0" fontId="9" fillId="0" borderId="0" xfId="12" applyFont="1" applyFill="1" applyBorder="1" applyAlignment="1">
      <alignment vertical="center"/>
    </xf>
    <xf numFmtId="0" fontId="1" fillId="0" borderId="0" xfId="12" applyFill="1" applyBorder="1" applyAlignment="1">
      <alignment horizontal="right" vertical="center"/>
    </xf>
    <xf numFmtId="0" fontId="1" fillId="0" borderId="0" xfId="12" applyFill="1" applyBorder="1" applyAlignment="1">
      <alignment horizontal="left" vertical="center"/>
    </xf>
    <xf numFmtId="0" fontId="51" fillId="0" borderId="0" xfId="12" applyFont="1" applyFill="1" applyBorder="1" applyAlignment="1">
      <alignment horizontal="center" vertical="center" wrapText="1"/>
    </xf>
    <xf numFmtId="10" fontId="51" fillId="0" borderId="0" xfId="13" applyNumberFormat="1" applyFont="1" applyFill="1" applyBorder="1" applyAlignment="1">
      <alignment horizontal="center" vertical="center" wrapText="1"/>
    </xf>
    <xf numFmtId="0" fontId="0" fillId="0" borderId="0" xfId="0"/>
    <xf numFmtId="169" fontId="0" fillId="0" borderId="0" xfId="0" applyNumberFormat="1"/>
    <xf numFmtId="0" fontId="0" fillId="0" borderId="0" xfId="0"/>
    <xf numFmtId="0" fontId="3" fillId="5" borderId="0" xfId="0" applyFont="1" applyFill="1" applyAlignment="1">
      <alignment horizontal="left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10" fontId="0" fillId="6" borderId="0" xfId="0" applyNumberFormat="1" applyFill="1"/>
    <xf numFmtId="173" fontId="0" fillId="6" borderId="0" xfId="2" applyNumberFormat="1" applyFont="1" applyFill="1"/>
    <xf numFmtId="43" fontId="0" fillId="0" borderId="0" xfId="0" applyNumberFormat="1" applyAlignment="1">
      <alignment vertical="center"/>
    </xf>
    <xf numFmtId="0" fontId="6" fillId="5" borderId="0" xfId="0" applyFont="1" applyFill="1" applyAlignment="1">
      <alignment horizontal="right" vertical="top" wrapText="1"/>
    </xf>
    <xf numFmtId="0" fontId="3" fillId="5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right" vertical="top" wrapText="1"/>
    </xf>
    <xf numFmtId="166" fontId="6" fillId="3" borderId="2" xfId="0" applyNumberFormat="1" applyFont="1" applyFill="1" applyBorder="1" applyAlignment="1">
      <alignment horizontal="right" vertical="top" wrapText="1"/>
    </xf>
    <xf numFmtId="0" fontId="4" fillId="5" borderId="0" xfId="0" applyFont="1" applyFill="1" applyAlignment="1">
      <alignment horizontal="right" vertical="top" wrapText="1"/>
    </xf>
    <xf numFmtId="166" fontId="6" fillId="2" borderId="2" xfId="0" applyNumberFormat="1" applyFont="1" applyFill="1" applyBorder="1" applyAlignment="1">
      <alignment horizontal="right" vertical="top" wrapText="1"/>
    </xf>
    <xf numFmtId="0" fontId="3" fillId="5" borderId="2" xfId="0" applyFont="1" applyFill="1" applyBorder="1" applyAlignment="1">
      <alignment horizontal="center" vertical="top" wrapText="1"/>
    </xf>
    <xf numFmtId="10" fontId="48" fillId="9" borderId="25" xfId="2" applyNumberFormat="1" applyFont="1" applyFill="1" applyBorder="1" applyAlignment="1">
      <alignment horizontal="center" vertical="center" wrapText="1"/>
    </xf>
    <xf numFmtId="10" fontId="48" fillId="9" borderId="26" xfId="2" applyNumberFormat="1" applyFont="1" applyFill="1" applyBorder="1" applyAlignment="1">
      <alignment horizontal="center" vertical="center" wrapText="1"/>
    </xf>
    <xf numFmtId="0" fontId="30" fillId="9" borderId="0" xfId="0" applyFont="1" applyFill="1" applyBorder="1" applyAlignment="1">
      <alignment horizontal="right" vertical="center" wrapText="1"/>
    </xf>
    <xf numFmtId="171" fontId="30" fillId="9" borderId="0" xfId="0" applyNumberFormat="1" applyFont="1" applyFill="1" applyBorder="1" applyAlignment="1">
      <alignment horizontal="right" vertical="center" wrapText="1"/>
    </xf>
    <xf numFmtId="0" fontId="22" fillId="7" borderId="0" xfId="0" applyFont="1" applyFill="1" applyBorder="1" applyAlignment="1">
      <alignment horizontal="center" vertical="center"/>
    </xf>
    <xf numFmtId="0" fontId="31" fillId="6" borderId="0" xfId="4" applyFont="1" applyFill="1" applyBorder="1" applyAlignment="1">
      <alignment horizontal="center" vertical="center"/>
    </xf>
    <xf numFmtId="0" fontId="11" fillId="6" borderId="0" xfId="4" applyFont="1" applyFill="1" applyBorder="1" applyAlignment="1">
      <alignment horizontal="left" vertical="center"/>
    </xf>
    <xf numFmtId="0" fontId="45" fillId="6" borderId="0" xfId="3" applyFont="1" applyFill="1" applyBorder="1" applyAlignment="1">
      <alignment horizontal="center" vertical="center"/>
    </xf>
    <xf numFmtId="0" fontId="16" fillId="6" borderId="0" xfId="5" applyNumberFormat="1" applyFont="1" applyFill="1" applyBorder="1" applyAlignment="1">
      <alignment horizontal="left" vertical="center" wrapText="1"/>
    </xf>
    <xf numFmtId="0" fontId="46" fillId="6" borderId="0" xfId="3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right" vertical="top" wrapText="1"/>
    </xf>
    <xf numFmtId="0" fontId="4" fillId="5" borderId="0" xfId="0" applyFont="1" applyFill="1" applyAlignment="1">
      <alignment horizontal="right" vertical="top" wrapText="1"/>
    </xf>
    <xf numFmtId="0" fontId="3" fillId="5" borderId="2" xfId="0" applyFont="1" applyFill="1" applyBorder="1" applyAlignment="1">
      <alignment horizontal="right" vertical="top" wrapText="1"/>
    </xf>
    <xf numFmtId="166" fontId="6" fillId="3" borderId="2" xfId="0" applyNumberFormat="1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22" fillId="0" borderId="22" xfId="0" applyFont="1" applyFill="1" applyBorder="1" applyAlignment="1">
      <alignment horizontal="center" vertical="center"/>
    </xf>
    <xf numFmtId="0" fontId="31" fillId="6" borderId="0" xfId="4" applyFont="1" applyFill="1" applyBorder="1" applyAlignment="1">
      <alignment horizontal="left" vertical="center"/>
    </xf>
    <xf numFmtId="0" fontId="17" fillId="6" borderId="0" xfId="3" applyFont="1" applyFill="1" applyBorder="1" applyAlignment="1">
      <alignment horizontal="center" vertical="center"/>
    </xf>
    <xf numFmtId="0" fontId="31" fillId="6" borderId="0" xfId="3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 vertical="top" wrapText="1"/>
    </xf>
    <xf numFmtId="0" fontId="22" fillId="7" borderId="22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right" vertical="top" wrapText="1"/>
    </xf>
    <xf numFmtId="0" fontId="13" fillId="6" borderId="0" xfId="4" applyFont="1" applyFill="1" applyBorder="1" applyAlignment="1">
      <alignment horizontal="left" vertical="center"/>
    </xf>
    <xf numFmtId="0" fontId="18" fillId="6" borderId="0" xfId="5" applyNumberFormat="1" applyFont="1" applyFill="1" applyBorder="1" applyAlignment="1">
      <alignment horizontal="left" vertical="center" wrapText="1"/>
    </xf>
    <xf numFmtId="0" fontId="50" fillId="0" borderId="0" xfId="0" applyFont="1" applyAlignment="1">
      <alignment vertical="center"/>
    </xf>
    <xf numFmtId="0" fontId="50" fillId="0" borderId="0" xfId="0" applyFont="1" applyBorder="1" applyAlignment="1">
      <alignment vertical="center"/>
    </xf>
    <xf numFmtId="0" fontId="27" fillId="9" borderId="34" xfId="0" applyFont="1" applyFill="1" applyBorder="1" applyAlignment="1">
      <alignment horizontal="left" vertical="center" wrapText="1"/>
    </xf>
    <xf numFmtId="0" fontId="27" fillId="9" borderId="35" xfId="0" applyFont="1" applyFill="1" applyBorder="1" applyAlignment="1">
      <alignment horizontal="left" vertical="center" wrapText="1"/>
    </xf>
    <xf numFmtId="0" fontId="27" fillId="9" borderId="36" xfId="0" applyFont="1" applyFill="1" applyBorder="1" applyAlignment="1">
      <alignment horizontal="left" vertical="center" wrapText="1"/>
    </xf>
    <xf numFmtId="0" fontId="27" fillId="9" borderId="37" xfId="0" applyFont="1" applyFill="1" applyBorder="1" applyAlignment="1">
      <alignment horizontal="left" vertical="center" wrapText="1"/>
    </xf>
    <xf numFmtId="0" fontId="24" fillId="7" borderId="0" xfId="0" applyFont="1" applyFill="1" applyBorder="1" applyAlignment="1">
      <alignment horizontal="center" vertical="center"/>
    </xf>
    <xf numFmtId="0" fontId="24" fillId="8" borderId="18" xfId="6" applyFont="1" applyFill="1" applyBorder="1" applyAlignment="1">
      <alignment horizontal="center" vertical="center"/>
    </xf>
    <xf numFmtId="0" fontId="24" fillId="8" borderId="17" xfId="6" applyFont="1" applyFill="1" applyBorder="1" applyAlignment="1">
      <alignment horizontal="center" vertical="center"/>
    </xf>
    <xf numFmtId="0" fontId="24" fillId="8" borderId="18" xfId="6" applyFont="1" applyFill="1" applyBorder="1" applyAlignment="1">
      <alignment horizontal="left" vertical="center"/>
    </xf>
    <xf numFmtId="0" fontId="24" fillId="8" borderId="17" xfId="6" applyFont="1" applyFill="1" applyBorder="1" applyAlignment="1">
      <alignment horizontal="left" vertical="center"/>
    </xf>
    <xf numFmtId="0" fontId="27" fillId="9" borderId="30" xfId="0" applyFont="1" applyFill="1" applyBorder="1" applyAlignment="1">
      <alignment horizontal="left" vertical="center" wrapText="1"/>
    </xf>
    <xf numFmtId="0" fontId="27" fillId="9" borderId="23" xfId="0" applyFont="1" applyFill="1" applyBorder="1" applyAlignment="1">
      <alignment horizontal="left" vertical="center" wrapText="1"/>
    </xf>
    <xf numFmtId="0" fontId="24" fillId="6" borderId="0" xfId="0" applyFont="1" applyFill="1" applyBorder="1" applyAlignment="1">
      <alignment horizontal="center" vertical="center"/>
    </xf>
    <xf numFmtId="0" fontId="24" fillId="8" borderId="0" xfId="6" applyFont="1" applyFill="1" applyBorder="1" applyAlignment="1">
      <alignment horizontal="center" vertical="center"/>
    </xf>
    <xf numFmtId="0" fontId="24" fillId="8" borderId="0" xfId="6" applyFont="1" applyFill="1" applyBorder="1" applyAlignment="1">
      <alignment horizontal="left" vertical="center"/>
    </xf>
    <xf numFmtId="0" fontId="22" fillId="7" borderId="8" xfId="0" applyFont="1" applyFill="1" applyBorder="1" applyAlignment="1">
      <alignment horizontal="center" vertical="center"/>
    </xf>
    <xf numFmtId="0" fontId="31" fillId="6" borderId="8" xfId="4" applyFont="1" applyFill="1" applyBorder="1" applyAlignment="1">
      <alignment horizontal="left" vertical="center"/>
    </xf>
    <xf numFmtId="0" fontId="32" fillId="6" borderId="0" xfId="5" applyNumberFormat="1" applyFont="1" applyFill="1" applyBorder="1" applyAlignment="1">
      <alignment horizontal="left" vertical="center" wrapText="1"/>
    </xf>
    <xf numFmtId="0" fontId="32" fillId="6" borderId="8" xfId="5" applyNumberFormat="1" applyFont="1" applyFill="1" applyBorder="1" applyAlignment="1">
      <alignment horizontal="left" vertical="center" wrapText="1"/>
    </xf>
    <xf numFmtId="0" fontId="8" fillId="9" borderId="13" xfId="0" applyFont="1" applyFill="1" applyBorder="1" applyAlignment="1">
      <alignment horizontal="left" vertical="center" wrapText="1"/>
    </xf>
    <xf numFmtId="0" fontId="8" fillId="9" borderId="14" xfId="0" applyFont="1" applyFill="1" applyBorder="1" applyAlignment="1">
      <alignment horizontal="left" vertical="center" wrapText="1"/>
    </xf>
    <xf numFmtId="0" fontId="8" fillId="9" borderId="15" xfId="0" applyFont="1" applyFill="1" applyBorder="1" applyAlignment="1">
      <alignment horizontal="left" vertical="center" wrapText="1"/>
    </xf>
    <xf numFmtId="0" fontId="36" fillId="6" borderId="16" xfId="0" applyFont="1" applyFill="1" applyBorder="1" applyAlignment="1">
      <alignment horizontal="left" vertical="center" wrapText="1"/>
    </xf>
    <xf numFmtId="0" fontId="36" fillId="6" borderId="0" xfId="0" applyFont="1" applyFill="1" applyBorder="1" applyAlignment="1">
      <alignment horizontal="right" vertical="center" wrapText="1"/>
    </xf>
    <xf numFmtId="0" fontId="25" fillId="6" borderId="0" xfId="0" applyFont="1" applyFill="1" applyBorder="1" applyAlignment="1">
      <alignment horizontal="center" vertical="center"/>
    </xf>
    <xf numFmtId="0" fontId="25" fillId="6" borderId="8" xfId="0" applyFont="1" applyFill="1" applyBorder="1" applyAlignment="1">
      <alignment horizontal="center" vertical="center"/>
    </xf>
    <xf numFmtId="0" fontId="40" fillId="6" borderId="0" xfId="0" applyFont="1" applyFill="1" applyBorder="1" applyAlignment="1">
      <alignment horizontal="left" vertical="center" wrapText="1"/>
    </xf>
    <xf numFmtId="0" fontId="40" fillId="6" borderId="8" xfId="0" applyFont="1" applyFill="1" applyBorder="1" applyAlignment="1">
      <alignment horizontal="left" vertical="center" wrapText="1"/>
    </xf>
    <xf numFmtId="0" fontId="30" fillId="9" borderId="13" xfId="0" applyFont="1" applyFill="1" applyBorder="1" applyAlignment="1">
      <alignment horizontal="left" vertical="center" wrapText="1"/>
    </xf>
    <xf numFmtId="0" fontId="30" fillId="9" borderId="14" xfId="0" applyFont="1" applyFill="1" applyBorder="1" applyAlignment="1">
      <alignment horizontal="left" vertical="center" wrapText="1"/>
    </xf>
    <xf numFmtId="0" fontId="30" fillId="9" borderId="15" xfId="0" applyFont="1" applyFill="1" applyBorder="1" applyAlignment="1">
      <alignment horizontal="left" vertical="center" wrapText="1"/>
    </xf>
    <xf numFmtId="0" fontId="5" fillId="4" borderId="2" xfId="10" applyFont="1" applyFill="1" applyBorder="1" applyAlignment="1">
      <alignment horizontal="left" vertical="top" wrapText="1"/>
    </xf>
    <xf numFmtId="0" fontId="6" fillId="2" borderId="2" xfId="10" applyFont="1" applyFill="1" applyBorder="1" applyAlignment="1">
      <alignment horizontal="left" vertical="top" wrapText="1"/>
    </xf>
    <xf numFmtId="0" fontId="6" fillId="5" borderId="0" xfId="10" applyFont="1" applyFill="1" applyAlignment="1">
      <alignment horizontal="right" vertical="top" wrapText="1"/>
    </xf>
    <xf numFmtId="0" fontId="6" fillId="3" borderId="2" xfId="10" applyFont="1" applyFill="1" applyBorder="1" applyAlignment="1">
      <alignment horizontal="left" vertical="top" wrapText="1"/>
    </xf>
    <xf numFmtId="0" fontId="3" fillId="5" borderId="2" xfId="10" applyFont="1" applyFill="1" applyBorder="1" applyAlignment="1">
      <alignment horizontal="left" vertical="top" wrapText="1"/>
    </xf>
    <xf numFmtId="0" fontId="40" fillId="6" borderId="0" xfId="12" applyFont="1" applyFill="1" applyAlignment="1">
      <alignment horizontal="left" vertical="center" wrapText="1"/>
    </xf>
    <xf numFmtId="0" fontId="36" fillId="6" borderId="16" xfId="12" applyFont="1" applyFill="1" applyBorder="1" applyAlignment="1">
      <alignment horizontal="left" vertical="center" wrapText="1"/>
    </xf>
    <xf numFmtId="0" fontId="30" fillId="9" borderId="13" xfId="12" applyFont="1" applyFill="1" applyBorder="1" applyAlignment="1">
      <alignment horizontal="left" vertical="center" wrapText="1"/>
    </xf>
    <xf numFmtId="0" fontId="30" fillId="9" borderId="14" xfId="12" applyFont="1" applyFill="1" applyBorder="1" applyAlignment="1">
      <alignment horizontal="left" vertical="center" wrapText="1"/>
    </xf>
    <xf numFmtId="0" fontId="30" fillId="9" borderId="15" xfId="12" applyFont="1" applyFill="1" applyBorder="1" applyAlignment="1">
      <alignment horizontal="left" vertical="center" wrapText="1"/>
    </xf>
    <xf numFmtId="0" fontId="36" fillId="6" borderId="0" xfId="12" applyFont="1" applyFill="1" applyBorder="1" applyAlignment="1">
      <alignment horizontal="right" vertical="center" wrapText="1"/>
    </xf>
    <xf numFmtId="0" fontId="25" fillId="6" borderId="0" xfId="12" applyFont="1" applyFill="1" applyBorder="1" applyAlignment="1">
      <alignment horizontal="center" vertical="center"/>
    </xf>
    <xf numFmtId="0" fontId="24" fillId="6" borderId="16" xfId="12" applyFont="1" applyFill="1" applyBorder="1" applyAlignment="1">
      <alignment horizontal="left" vertical="center" wrapText="1"/>
    </xf>
    <xf numFmtId="0" fontId="32" fillId="0" borderId="0" xfId="5" applyNumberFormat="1" applyFont="1" applyFill="1" applyBorder="1" applyAlignment="1">
      <alignment horizontal="left" vertical="center" wrapText="1"/>
    </xf>
    <xf numFmtId="0" fontId="22" fillId="7" borderId="0" xfId="12" applyFont="1" applyFill="1" applyBorder="1" applyAlignment="1">
      <alignment horizontal="center" vertical="center"/>
    </xf>
    <xf numFmtId="0" fontId="8" fillId="9" borderId="13" xfId="12" applyFont="1" applyFill="1" applyBorder="1" applyAlignment="1">
      <alignment horizontal="left" vertical="center" wrapText="1"/>
    </xf>
    <xf numFmtId="0" fontId="8" fillId="9" borderId="14" xfId="12" applyFont="1" applyFill="1" applyBorder="1" applyAlignment="1">
      <alignment horizontal="left" vertical="center" wrapText="1"/>
    </xf>
    <xf numFmtId="0" fontId="8" fillId="9" borderId="15" xfId="12" applyFont="1" applyFill="1" applyBorder="1" applyAlignment="1">
      <alignment horizontal="left" vertical="center" wrapText="1"/>
    </xf>
    <xf numFmtId="0" fontId="51" fillId="0" borderId="0" xfId="12" applyFont="1" applyFill="1" applyBorder="1" applyAlignment="1">
      <alignment horizontal="left" vertical="center" wrapText="1"/>
    </xf>
    <xf numFmtId="0" fontId="1" fillId="0" borderId="0" xfId="12" applyFill="1" applyBorder="1" applyAlignment="1">
      <alignment horizontal="left" vertical="center" wrapText="1"/>
    </xf>
    <xf numFmtId="0" fontId="54" fillId="6" borderId="16" xfId="12" applyFont="1" applyFill="1" applyBorder="1" applyAlignment="1">
      <alignment horizontal="left" vertical="center" wrapText="1"/>
    </xf>
    <xf numFmtId="169" fontId="55" fillId="6" borderId="16" xfId="12" applyNumberFormat="1" applyFont="1" applyFill="1" applyBorder="1" applyAlignment="1">
      <alignment horizontal="center" vertical="center" wrapText="1"/>
    </xf>
    <xf numFmtId="0" fontId="52" fillId="6" borderId="40" xfId="12" applyFont="1" applyFill="1" applyBorder="1" applyAlignment="1">
      <alignment horizontal="left" vertical="center" wrapText="1"/>
    </xf>
    <xf numFmtId="0" fontId="54" fillId="0" borderId="0" xfId="12" applyFont="1" applyFill="1" applyBorder="1" applyAlignment="1">
      <alignment horizontal="left" vertical="center" wrapText="1"/>
    </xf>
    <xf numFmtId="0" fontId="51" fillId="9" borderId="30" xfId="12" applyFont="1" applyFill="1" applyBorder="1" applyAlignment="1">
      <alignment horizontal="center" vertical="center" wrapText="1"/>
    </xf>
    <xf numFmtId="0" fontId="51" fillId="9" borderId="0" xfId="12" applyFont="1" applyFill="1" applyBorder="1" applyAlignment="1">
      <alignment horizontal="center" vertical="center" wrapText="1"/>
    </xf>
    <xf numFmtId="0" fontId="51" fillId="9" borderId="23" xfId="12" applyFont="1" applyFill="1" applyBorder="1" applyAlignment="1">
      <alignment horizontal="center" vertical="center" wrapText="1"/>
    </xf>
    <xf numFmtId="169" fontId="51" fillId="9" borderId="30" xfId="12" applyNumberFormat="1" applyFont="1" applyFill="1" applyBorder="1" applyAlignment="1">
      <alignment horizontal="center" vertical="center" wrapText="1"/>
    </xf>
    <xf numFmtId="169" fontId="51" fillId="9" borderId="23" xfId="12" applyNumberFormat="1" applyFont="1" applyFill="1" applyBorder="1" applyAlignment="1">
      <alignment horizontal="center" vertical="center" wrapText="1"/>
    </xf>
    <xf numFmtId="0" fontId="52" fillId="6" borderId="16" xfId="12" applyFont="1" applyFill="1" applyBorder="1" applyAlignment="1">
      <alignment horizontal="left" vertical="center" wrapText="1"/>
    </xf>
    <xf numFmtId="0" fontId="51" fillId="9" borderId="13" xfId="12" applyFont="1" applyFill="1" applyBorder="1" applyAlignment="1">
      <alignment horizontal="left" vertical="center" wrapText="1"/>
    </xf>
    <xf numFmtId="0" fontId="51" fillId="9" borderId="14" xfId="12" applyFont="1" applyFill="1" applyBorder="1" applyAlignment="1">
      <alignment horizontal="left" vertical="center" wrapText="1"/>
    </xf>
    <xf numFmtId="0" fontId="51" fillId="9" borderId="15" xfId="12" applyFont="1" applyFill="1" applyBorder="1" applyAlignment="1">
      <alignment horizontal="left" vertical="center" wrapText="1"/>
    </xf>
    <xf numFmtId="0" fontId="31" fillId="6" borderId="0" xfId="4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wrapText="1"/>
    </xf>
    <xf numFmtId="0" fontId="0" fillId="0" borderId="0" xfId="0"/>
    <xf numFmtId="0" fontId="6" fillId="5" borderId="0" xfId="0" applyFont="1" applyFill="1" applyAlignment="1">
      <alignment horizontal="center" vertical="top" wrapText="1"/>
    </xf>
    <xf numFmtId="0" fontId="6" fillId="5" borderId="0" xfId="0" applyFont="1" applyFill="1" applyAlignment="1">
      <alignment horizontal="left" vertical="top" wrapText="1"/>
    </xf>
    <xf numFmtId="4" fontId="4" fillId="5" borderId="0" xfId="0" applyNumberFormat="1" applyFont="1" applyFill="1" applyAlignment="1">
      <alignment horizontal="right" vertical="top" wrapText="1"/>
    </xf>
    <xf numFmtId="173" fontId="0" fillId="0" borderId="0" xfId="2" applyNumberFormat="1" applyFont="1"/>
  </cellXfs>
  <cellStyles count="14">
    <cellStyle name="Moeda" xfId="1" builtinId="4"/>
    <cellStyle name="Normal" xfId="0" builtinId="0"/>
    <cellStyle name="Normal 2" xfId="10"/>
    <cellStyle name="Normal 3" xfId="6"/>
    <cellStyle name="Normal 4" xfId="12"/>
    <cellStyle name="Normal_capa" xfId="3"/>
    <cellStyle name="Normal_CPU_06_400_91_00750_00_SEE_parte02 2" xfId="5"/>
    <cellStyle name="Normal_LO2001 01_026 001 00" xfId="4"/>
    <cellStyle name="Porcentagem" xfId="2" builtinId="5"/>
    <cellStyle name="Porcentagem 2" xfId="13"/>
    <cellStyle name="Porcentagem 2 2" xfId="8"/>
    <cellStyle name="Porcentagem 4" xfId="9"/>
    <cellStyle name="Separador de milhares 4" xfId="7"/>
    <cellStyle name="Separador de milhares 4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377639</xdr:colOff>
      <xdr:row>0</xdr:row>
      <xdr:rowOff>177613</xdr:rowOff>
    </xdr:from>
    <xdr:ext cx="2518977" cy="770404"/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464" y="177613"/>
          <a:ext cx="2518977" cy="77040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208017</xdr:colOff>
      <xdr:row>0</xdr:row>
      <xdr:rowOff>65690</xdr:rowOff>
    </xdr:from>
    <xdr:to>
      <xdr:col>2</xdr:col>
      <xdr:colOff>2134821</xdr:colOff>
      <xdr:row>2</xdr:row>
      <xdr:rowOff>367862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667" y="65690"/>
          <a:ext cx="2422104" cy="765394"/>
        </a:xfrm>
        <a:prstGeom prst="rect">
          <a:avLst/>
        </a:prstGeom>
        <a:noFill/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89647</xdr:colOff>
      <xdr:row>2</xdr:row>
      <xdr:rowOff>56029</xdr:rowOff>
    </xdr:from>
    <xdr:ext cx="2518977" cy="770404"/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647" y="470647"/>
          <a:ext cx="2518977" cy="77040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163286</xdr:colOff>
      <xdr:row>2</xdr:row>
      <xdr:rowOff>122465</xdr:rowOff>
    </xdr:from>
    <xdr:ext cx="2518977" cy="770404"/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3643" y="639536"/>
          <a:ext cx="2518977" cy="77040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1537229</xdr:colOff>
      <xdr:row>28</xdr:row>
      <xdr:rowOff>148487</xdr:rowOff>
    </xdr:from>
    <xdr:ext cx="4489498" cy="714366"/>
    <xdr:sp macro="" textlink="">
      <xdr:nvSpPr>
        <xdr:cNvPr id="4" name="CaixaDeTexto 3"/>
        <xdr:cNvSpPr txBox="1"/>
      </xdr:nvSpPr>
      <xdr:spPr>
        <a:xfrm>
          <a:off x="2662911" y="6660123"/>
          <a:ext cx="4489498" cy="7143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pt-BR" sz="1600" b="0" i="0">
              <a:latin typeface="Cambria Math" panose="02040503050406030204" pitchFamily="18" charset="0"/>
            </a:rPr>
            <a:t>𝐵𝐷𝐼=(1+𝐴𝐶+𝑆+𝑅+𝐺)(1+𝐷𝐹)(1+𝐿)/((1+𝐼))</a:t>
          </a:r>
          <a:r>
            <a:rPr lang="pt-BR" sz="1600">
              <a:latin typeface="+mn-lt"/>
            </a:rPr>
            <a:t> -1</a:t>
          </a:r>
          <a:endParaRPr lang="pt-BR" sz="1200">
            <a:latin typeface="+mn-lt"/>
          </a:endParaRPr>
        </a:p>
      </xdr:txBody>
    </xdr:sp>
    <xdr:clientData/>
  </xdr:oneCellAnchor>
  <xdr:oneCellAnchor>
    <xdr:from>
      <xdr:col>0</xdr:col>
      <xdr:colOff>257175</xdr:colOff>
      <xdr:row>0</xdr:row>
      <xdr:rowOff>104775</xdr:rowOff>
    </xdr:from>
    <xdr:ext cx="2518977" cy="770404"/>
    <xdr:pic>
      <xdr:nvPicPr>
        <xdr:cNvPr id="5" name="Imagem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04775"/>
          <a:ext cx="2518977" cy="770404"/>
        </a:xfrm>
        <a:prstGeom prst="rect">
          <a:avLst/>
        </a:prstGeom>
      </xdr:spPr>
    </xdr:pic>
    <xdr:clientData/>
  </xdr:oneCellAnchor>
  <xdr:twoCellAnchor editAs="oneCell">
    <xdr:from>
      <xdr:col>12</xdr:col>
      <xdr:colOff>392206</xdr:colOff>
      <xdr:row>1</xdr:row>
      <xdr:rowOff>33618</xdr:rowOff>
    </xdr:from>
    <xdr:to>
      <xdr:col>21</xdr:col>
      <xdr:colOff>665939</xdr:colOff>
      <xdr:row>30</xdr:row>
      <xdr:rowOff>135659</xdr:rowOff>
    </xdr:to>
    <xdr:pic>
      <xdr:nvPicPr>
        <xdr:cNvPr id="6" name="Imagem 5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72382" y="224118"/>
          <a:ext cx="6425763" cy="6881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104775</xdr:rowOff>
    </xdr:from>
    <xdr:ext cx="2518977" cy="770404"/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04775"/>
          <a:ext cx="2518977" cy="770404"/>
        </a:xfrm>
        <a:prstGeom prst="rect">
          <a:avLst/>
        </a:prstGeom>
      </xdr:spPr>
    </xdr:pic>
    <xdr:clientData/>
  </xdr:oneCellAnchor>
  <xdr:twoCellAnchor editAs="oneCell">
    <xdr:from>
      <xdr:col>0</xdr:col>
      <xdr:colOff>17318</xdr:colOff>
      <xdr:row>7</xdr:row>
      <xdr:rowOff>0</xdr:rowOff>
    </xdr:from>
    <xdr:to>
      <xdr:col>10</xdr:col>
      <xdr:colOff>6243</xdr:colOff>
      <xdr:row>44</xdr:row>
      <xdr:rowOff>225136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18" y="1333500"/>
          <a:ext cx="8396392" cy="983672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377639</xdr:colOff>
      <xdr:row>0</xdr:row>
      <xdr:rowOff>177613</xdr:rowOff>
    </xdr:from>
    <xdr:ext cx="2518977" cy="770404"/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464" y="177613"/>
          <a:ext cx="2518977" cy="77040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89647</xdr:colOff>
      <xdr:row>2</xdr:row>
      <xdr:rowOff>56029</xdr:rowOff>
    </xdr:from>
    <xdr:ext cx="2518977" cy="770404"/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1647" y="427504"/>
          <a:ext cx="2518977" cy="77040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163286</xdr:colOff>
      <xdr:row>2</xdr:row>
      <xdr:rowOff>122465</xdr:rowOff>
    </xdr:from>
    <xdr:ext cx="2518977" cy="770404"/>
    <xdr:pic>
      <xdr:nvPicPr>
        <xdr:cNvPr id="2" name="Imagem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086" y="636815"/>
          <a:ext cx="2518977" cy="77040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44823</xdr:colOff>
      <xdr:row>1</xdr:row>
      <xdr:rowOff>33618</xdr:rowOff>
    </xdr:from>
    <xdr:to>
      <xdr:col>2</xdr:col>
      <xdr:colOff>2464300</xdr:colOff>
      <xdr:row>2</xdr:row>
      <xdr:rowOff>672353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73" y="319368"/>
          <a:ext cx="2419477" cy="762560"/>
        </a:xfrm>
        <a:prstGeom prst="rect">
          <a:avLst/>
        </a:prstGeom>
        <a:noFill/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PROCESSOS_ENGENHARIA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PROCESSOS_ENGENHARIA\exe%20plan%20pax\CASH%20FLO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tebook\Meus%20documentos\BR-222%20Sobral\Altera&#231;&#227;o%20de%20projeto\6&#170;Alt.Projeto%20jan01-corre&#231;&#227;o%20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TO\Meus%20Documentos\Ger&#234;ncia\Ic&#243;\Pato%20BR%20116%20Ic&#243;%20(%20licita&#231;&#227;o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>
            <v>0</v>
          </cell>
          <cell r="D6">
            <v>8099</v>
          </cell>
          <cell r="E6">
            <v>0</v>
          </cell>
          <cell r="F6">
            <v>8050</v>
          </cell>
          <cell r="G6">
            <v>0</v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>
            <v>0</v>
          </cell>
          <cell r="P7">
            <v>8066</v>
          </cell>
          <cell r="Q7">
            <v>0</v>
          </cell>
          <cell r="R7">
            <v>8033</v>
          </cell>
          <cell r="S7">
            <v>0</v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>
            <v>0</v>
          </cell>
          <cell r="P8">
            <v>35</v>
          </cell>
          <cell r="Q8">
            <v>0</v>
          </cell>
          <cell r="R8">
            <v>17</v>
          </cell>
          <cell r="S8">
            <v>0</v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>
            <v>0</v>
          </cell>
          <cell r="D9">
            <v>8403</v>
          </cell>
          <cell r="E9">
            <v>0</v>
          </cell>
          <cell r="F9">
            <v>8258</v>
          </cell>
          <cell r="G9">
            <v>0</v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>
            <v>0</v>
          </cell>
          <cell r="P10">
            <v>30</v>
          </cell>
          <cell r="Q10">
            <v>0</v>
          </cell>
          <cell r="R10">
            <v>19</v>
          </cell>
          <cell r="S10">
            <v>0</v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>
            <v>0</v>
          </cell>
          <cell r="P11">
            <v>26</v>
          </cell>
          <cell r="Q11">
            <v>0</v>
          </cell>
          <cell r="R11">
            <v>13</v>
          </cell>
          <cell r="S11">
            <v>0</v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>
            <v>0</v>
          </cell>
          <cell r="P12">
            <v>8121</v>
          </cell>
          <cell r="Q12">
            <v>0</v>
          </cell>
          <cell r="R12">
            <v>8096</v>
          </cell>
          <cell r="S12">
            <v>0</v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>
            <v>0</v>
          </cell>
          <cell r="P13">
            <v>8216</v>
          </cell>
          <cell r="Q13">
            <v>0</v>
          </cell>
          <cell r="R13">
            <v>8180</v>
          </cell>
          <cell r="S13">
            <v>0</v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>
            <v>0</v>
          </cell>
          <cell r="P14">
            <v>8345</v>
          </cell>
          <cell r="Q14">
            <v>0</v>
          </cell>
          <cell r="R14">
            <v>8306</v>
          </cell>
          <cell r="S14">
            <v>0</v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>
            <v>0</v>
          </cell>
          <cell r="P15">
            <v>8432</v>
          </cell>
          <cell r="Q15">
            <v>0</v>
          </cell>
          <cell r="R15">
            <v>8394</v>
          </cell>
          <cell r="S15">
            <v>0</v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>
            <v>0</v>
          </cell>
          <cell r="D16">
            <v>8452</v>
          </cell>
          <cell r="E16">
            <v>0</v>
          </cell>
          <cell r="F16">
            <v>8428</v>
          </cell>
          <cell r="G16">
            <v>0</v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>
            <v>0</v>
          </cell>
          <cell r="P17">
            <v>8432</v>
          </cell>
          <cell r="Q17">
            <v>0</v>
          </cell>
          <cell r="R17">
            <v>8394</v>
          </cell>
          <cell r="S17">
            <v>0</v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>
            <v>0</v>
          </cell>
          <cell r="P18">
            <v>8521</v>
          </cell>
          <cell r="Q18">
            <v>0</v>
          </cell>
          <cell r="R18">
            <v>8490</v>
          </cell>
          <cell r="S18">
            <v>0</v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>
            <v>0</v>
          </cell>
          <cell r="D19">
            <v>8488</v>
          </cell>
          <cell r="E19">
            <v>0</v>
          </cell>
          <cell r="F19">
            <v>8470</v>
          </cell>
          <cell r="G19">
            <v>0</v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>
            <v>0</v>
          </cell>
          <cell r="P20">
            <v>8521</v>
          </cell>
          <cell r="Q20">
            <v>0</v>
          </cell>
          <cell r="R20">
            <v>8490</v>
          </cell>
          <cell r="S20">
            <v>0</v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>
            <v>0</v>
          </cell>
          <cell r="D21">
            <v>8573</v>
          </cell>
          <cell r="E21">
            <v>0</v>
          </cell>
          <cell r="F21">
            <v>8532</v>
          </cell>
          <cell r="G21">
            <v>0</v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>
            <v>0</v>
          </cell>
          <cell r="P22">
            <v>8521</v>
          </cell>
          <cell r="Q22">
            <v>0</v>
          </cell>
          <cell r="R22">
            <v>8490</v>
          </cell>
          <cell r="S22">
            <v>0</v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>
            <v>0</v>
          </cell>
          <cell r="P23">
            <v>8683</v>
          </cell>
          <cell r="Q23">
            <v>0</v>
          </cell>
          <cell r="R23">
            <v>8603</v>
          </cell>
          <cell r="S23">
            <v>0</v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>
            <v>0</v>
          </cell>
          <cell r="D24">
            <v>8683</v>
          </cell>
          <cell r="E24">
            <v>0</v>
          </cell>
          <cell r="F24">
            <v>8630</v>
          </cell>
          <cell r="G24">
            <v>0</v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>
            <v>0</v>
          </cell>
          <cell r="P25">
            <v>8683</v>
          </cell>
          <cell r="Q25">
            <v>0</v>
          </cell>
          <cell r="R25">
            <v>8603</v>
          </cell>
          <cell r="S25">
            <v>0</v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>
            <v>0</v>
          </cell>
          <cell r="P26">
            <v>8705</v>
          </cell>
          <cell r="Q26">
            <v>0</v>
          </cell>
          <cell r="R26">
            <v>8694</v>
          </cell>
          <cell r="S26">
            <v>0</v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>
            <v>0</v>
          </cell>
          <cell r="D27">
            <v>20</v>
          </cell>
          <cell r="E27">
            <v>0</v>
          </cell>
          <cell r="F27">
            <v>17</v>
          </cell>
          <cell r="G27">
            <v>0</v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>
            <v>0</v>
          </cell>
          <cell r="P28">
            <v>30</v>
          </cell>
          <cell r="Q28">
            <v>0</v>
          </cell>
          <cell r="R28">
            <v>19</v>
          </cell>
          <cell r="S28">
            <v>0</v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>
            <v>0</v>
          </cell>
          <cell r="D29">
            <v>9</v>
          </cell>
          <cell r="E29">
            <v>0</v>
          </cell>
          <cell r="F29">
            <v>4</v>
          </cell>
          <cell r="G29">
            <v>0</v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>
            <v>0</v>
          </cell>
          <cell r="P30">
            <v>35</v>
          </cell>
          <cell r="Q30">
            <v>0</v>
          </cell>
          <cell r="R30">
            <v>17</v>
          </cell>
          <cell r="S30">
            <v>0</v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>
            <v>0</v>
          </cell>
          <cell r="P31">
            <v>30</v>
          </cell>
          <cell r="Q31">
            <v>0</v>
          </cell>
          <cell r="R31">
            <v>19</v>
          </cell>
          <cell r="S31">
            <v>0</v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>
            <v>0</v>
          </cell>
          <cell r="D32">
            <v>2</v>
          </cell>
          <cell r="E32">
            <v>0</v>
          </cell>
          <cell r="F32">
            <v>1</v>
          </cell>
          <cell r="G32">
            <v>0</v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>
            <v>0</v>
          </cell>
          <cell r="P33">
            <v>4</v>
          </cell>
          <cell r="Q33">
            <v>0</v>
          </cell>
          <cell r="R33">
            <v>2</v>
          </cell>
          <cell r="S33">
            <v>0</v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>
            <v>0</v>
          </cell>
          <cell r="D34">
            <v>9</v>
          </cell>
          <cell r="E34">
            <v>0</v>
          </cell>
          <cell r="F34">
            <v>7</v>
          </cell>
          <cell r="G34">
            <v>0</v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>
            <v>0</v>
          </cell>
          <cell r="P35">
            <v>30</v>
          </cell>
          <cell r="Q35">
            <v>0</v>
          </cell>
          <cell r="R35">
            <v>19</v>
          </cell>
          <cell r="S35">
            <v>0</v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>
            <v>0</v>
          </cell>
          <cell r="P36">
            <v>4</v>
          </cell>
          <cell r="Q36">
            <v>0</v>
          </cell>
          <cell r="R36">
            <v>2</v>
          </cell>
          <cell r="S36">
            <v>0</v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>
            <v>0</v>
          </cell>
          <cell r="P37">
            <v>7</v>
          </cell>
          <cell r="Q37">
            <v>0</v>
          </cell>
          <cell r="R37">
            <v>3</v>
          </cell>
          <cell r="S37">
            <v>0</v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>
            <v>0</v>
          </cell>
          <cell r="D38">
            <v>18</v>
          </cell>
          <cell r="E38">
            <v>0</v>
          </cell>
          <cell r="F38">
            <v>9</v>
          </cell>
          <cell r="G38">
            <v>0</v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>
            <v>0</v>
          </cell>
          <cell r="P39">
            <v>26</v>
          </cell>
          <cell r="Q39">
            <v>0</v>
          </cell>
          <cell r="R39">
            <v>13</v>
          </cell>
          <cell r="S39">
            <v>0</v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>
            <v>0</v>
          </cell>
          <cell r="D40">
            <v>8096</v>
          </cell>
          <cell r="E40">
            <v>0</v>
          </cell>
          <cell r="F40">
            <v>8095</v>
          </cell>
          <cell r="G40">
            <v>0</v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>
            <v>0</v>
          </cell>
          <cell r="P41">
            <v>26</v>
          </cell>
          <cell r="Q41">
            <v>0</v>
          </cell>
          <cell r="R41">
            <v>13</v>
          </cell>
          <cell r="S41">
            <v>0</v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>
            <v>0</v>
          </cell>
          <cell r="D42">
            <v>8096</v>
          </cell>
          <cell r="E42">
            <v>0</v>
          </cell>
          <cell r="F42">
            <v>8095</v>
          </cell>
          <cell r="G42">
            <v>0</v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>
            <v>0</v>
          </cell>
          <cell r="P43">
            <v>26</v>
          </cell>
          <cell r="Q43">
            <v>0</v>
          </cell>
          <cell r="R43">
            <v>13</v>
          </cell>
          <cell r="S43">
            <v>0</v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>
            <v>0</v>
          </cell>
          <cell r="D44">
            <v>8361</v>
          </cell>
          <cell r="E44">
            <v>0</v>
          </cell>
          <cell r="F44">
            <v>8350</v>
          </cell>
          <cell r="G44">
            <v>0</v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>
            <v>0</v>
          </cell>
          <cell r="P45">
            <v>8345</v>
          </cell>
          <cell r="Q45">
            <v>0</v>
          </cell>
          <cell r="R45">
            <v>8306</v>
          </cell>
          <cell r="S45">
            <v>0</v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>
            <v>0</v>
          </cell>
          <cell r="D46">
            <v>8361</v>
          </cell>
          <cell r="E46">
            <v>0</v>
          </cell>
          <cell r="F46">
            <v>8350</v>
          </cell>
          <cell r="G46">
            <v>0</v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>
            <v>0</v>
          </cell>
          <cell r="P47">
            <v>8345</v>
          </cell>
          <cell r="Q47">
            <v>0</v>
          </cell>
          <cell r="R47">
            <v>8306</v>
          </cell>
          <cell r="S47">
            <v>0</v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>
            <v>0</v>
          </cell>
          <cell r="D48">
            <v>8361</v>
          </cell>
          <cell r="E48">
            <v>0</v>
          </cell>
          <cell r="F48">
            <v>8344</v>
          </cell>
          <cell r="G48">
            <v>0</v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>
            <v>0</v>
          </cell>
          <cell r="P49">
            <v>8521</v>
          </cell>
          <cell r="Q49">
            <v>0</v>
          </cell>
          <cell r="R49">
            <v>8490</v>
          </cell>
          <cell r="S49">
            <v>0</v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>
            <v>0</v>
          </cell>
          <cell r="D50">
            <v>8361</v>
          </cell>
          <cell r="E50">
            <v>0</v>
          </cell>
          <cell r="F50">
            <v>8344</v>
          </cell>
          <cell r="G50">
            <v>0</v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>
            <v>0</v>
          </cell>
          <cell r="P51">
            <v>8521</v>
          </cell>
          <cell r="Q51">
            <v>0</v>
          </cell>
          <cell r="R51">
            <v>8490</v>
          </cell>
          <cell r="S51">
            <v>0</v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>
            <v>0</v>
          </cell>
          <cell r="D52">
            <v>8705</v>
          </cell>
          <cell r="E52">
            <v>0</v>
          </cell>
          <cell r="F52">
            <v>8352</v>
          </cell>
          <cell r="G52">
            <v>0</v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>
            <v>0</v>
          </cell>
          <cell r="P53">
            <v>8705</v>
          </cell>
          <cell r="Q53">
            <v>0</v>
          </cell>
          <cell r="R53">
            <v>8351</v>
          </cell>
          <cell r="S53">
            <v>0</v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>
            <v>0</v>
          </cell>
          <cell r="D54">
            <v>0</v>
          </cell>
          <cell r="E54">
            <v>0</v>
          </cell>
          <cell r="F54">
            <v>8451</v>
          </cell>
          <cell r="G54">
            <v>0</v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>
            <v>0</v>
          </cell>
          <cell r="P55">
            <v>8702</v>
          </cell>
          <cell r="Q55">
            <v>0</v>
          </cell>
          <cell r="R55">
            <v>8351</v>
          </cell>
          <cell r="S55">
            <v>0</v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eração"/>
      <sheetName val="T.Coml."/>
      <sheetName val="T.Esp."/>
      <sheetName val="T.Água"/>
      <sheetName val="Consumo e Trans.Ligante"/>
      <sheetName val="Resumo DMT"/>
      <sheetName val="COMP PREÇOS 6ªalt"/>
      <sheetName val="Localização de ocorrências"/>
      <sheetName val="Cad.Fornecedores"/>
      <sheetName val="PRO-08"/>
    </sheetNames>
    <sheetDataSet>
      <sheetData sheetId="0">
        <row r="19">
          <cell r="F19">
            <v>99.998000000000005</v>
          </cell>
        </row>
        <row r="22">
          <cell r="F22">
            <v>38.5</v>
          </cell>
        </row>
        <row r="41">
          <cell r="F41">
            <v>7097</v>
          </cell>
        </row>
        <row r="42">
          <cell r="F42">
            <v>669.048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>
            <v>0</v>
          </cell>
          <cell r="K14">
            <v>40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>
            <v>0</v>
          </cell>
          <cell r="K16">
            <v>0</v>
          </cell>
          <cell r="L16">
            <v>27</v>
          </cell>
          <cell r="M16">
            <v>0</v>
          </cell>
          <cell r="N16">
            <v>0</v>
          </cell>
          <cell r="O16">
            <v>0</v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>
            <v>0</v>
          </cell>
          <cell r="K18">
            <v>0</v>
          </cell>
          <cell r="L18">
            <v>0</v>
          </cell>
          <cell r="M18">
            <v>10</v>
          </cell>
          <cell r="N18">
            <v>0</v>
          </cell>
          <cell r="O18">
            <v>0</v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5</v>
          </cell>
          <cell r="O20">
            <v>0</v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75</v>
          </cell>
          <cell r="O21">
            <v>0</v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20</v>
          </cell>
          <cell r="O45">
            <v>0</v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8</v>
          </cell>
          <cell r="N46">
            <v>0</v>
          </cell>
          <cell r="O46">
            <v>0</v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100</v>
          </cell>
          <cell r="O47">
            <v>0</v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82</v>
          </cell>
          <cell r="N51">
            <v>0</v>
          </cell>
          <cell r="O51">
            <v>0</v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15</v>
          </cell>
          <cell r="O53">
            <v>0</v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78</v>
          </cell>
          <cell r="O97">
            <v>0</v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2</v>
          </cell>
          <cell r="O184">
            <v>0</v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5</v>
          </cell>
          <cell r="O189">
            <v>0</v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26</v>
          </cell>
          <cell r="M199">
            <v>0</v>
          </cell>
          <cell r="N199">
            <v>0</v>
          </cell>
          <cell r="O199">
            <v>0</v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10</v>
          </cell>
          <cell r="N200">
            <v>0</v>
          </cell>
          <cell r="O200">
            <v>0</v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5</v>
          </cell>
          <cell r="O201">
            <v>0</v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75</v>
          </cell>
          <cell r="O202">
            <v>0</v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20</v>
          </cell>
          <cell r="O226">
            <v>0</v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8</v>
          </cell>
          <cell r="N227">
            <v>0</v>
          </cell>
          <cell r="O227">
            <v>0</v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100</v>
          </cell>
          <cell r="O228">
            <v>0</v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82</v>
          </cell>
          <cell r="N232">
            <v>0</v>
          </cell>
          <cell r="O232">
            <v>0</v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15</v>
          </cell>
          <cell r="O233">
            <v>0</v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78</v>
          </cell>
          <cell r="O237">
            <v>0</v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2</v>
          </cell>
          <cell r="O243">
            <v>0</v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5</v>
          </cell>
          <cell r="O244">
            <v>0</v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10</v>
          </cell>
          <cell r="M247">
            <v>0</v>
          </cell>
          <cell r="N247">
            <v>0</v>
          </cell>
          <cell r="O247">
            <v>0</v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10</v>
          </cell>
          <cell r="N248">
            <v>0</v>
          </cell>
          <cell r="O248">
            <v>0</v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5</v>
          </cell>
          <cell r="O249">
            <v>0</v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75</v>
          </cell>
          <cell r="O250">
            <v>0</v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20</v>
          </cell>
          <cell r="O274">
            <v>0</v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8</v>
          </cell>
          <cell r="N275">
            <v>0</v>
          </cell>
          <cell r="O275">
            <v>0</v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100</v>
          </cell>
          <cell r="O276">
            <v>0</v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82</v>
          </cell>
          <cell r="N280">
            <v>0</v>
          </cell>
          <cell r="O280">
            <v>0</v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15</v>
          </cell>
          <cell r="O281">
            <v>0</v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78</v>
          </cell>
          <cell r="O285">
            <v>0</v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2</v>
          </cell>
          <cell r="O291">
            <v>0</v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5</v>
          </cell>
          <cell r="O292">
            <v>0</v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16</v>
          </cell>
          <cell r="M295">
            <v>0</v>
          </cell>
          <cell r="N295">
            <v>0</v>
          </cell>
          <cell r="O295">
            <v>0</v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10</v>
          </cell>
          <cell r="N296">
            <v>0</v>
          </cell>
          <cell r="O296">
            <v>0</v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5</v>
          </cell>
          <cell r="O297">
            <v>0</v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75</v>
          </cell>
          <cell r="O298">
            <v>0</v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20</v>
          </cell>
          <cell r="O322">
            <v>0</v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8</v>
          </cell>
          <cell r="N323">
            <v>0</v>
          </cell>
          <cell r="O323">
            <v>0</v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100</v>
          </cell>
          <cell r="O324">
            <v>0</v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82</v>
          </cell>
          <cell r="N328">
            <v>0</v>
          </cell>
          <cell r="O328">
            <v>0</v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15</v>
          </cell>
          <cell r="O329">
            <v>0</v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78</v>
          </cell>
          <cell r="O333">
            <v>0</v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2</v>
          </cell>
          <cell r="O339">
            <v>0</v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5</v>
          </cell>
          <cell r="O340">
            <v>0</v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16</v>
          </cell>
          <cell r="M343">
            <v>0</v>
          </cell>
          <cell r="N343">
            <v>0</v>
          </cell>
          <cell r="O343">
            <v>0</v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10</v>
          </cell>
          <cell r="N344">
            <v>0</v>
          </cell>
          <cell r="O344">
            <v>0</v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5</v>
          </cell>
          <cell r="O345">
            <v>0</v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75</v>
          </cell>
          <cell r="O346">
            <v>0</v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20</v>
          </cell>
          <cell r="O370">
            <v>0</v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8</v>
          </cell>
          <cell r="N371">
            <v>0</v>
          </cell>
          <cell r="O371">
            <v>0</v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100</v>
          </cell>
          <cell r="O372">
            <v>0</v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82</v>
          </cell>
          <cell r="N376">
            <v>0</v>
          </cell>
          <cell r="O376">
            <v>0</v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15</v>
          </cell>
          <cell r="O377">
            <v>0</v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78</v>
          </cell>
          <cell r="O381">
            <v>0</v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2</v>
          </cell>
          <cell r="O387">
            <v>0</v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5</v>
          </cell>
          <cell r="O388">
            <v>0</v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>
            <v>0</v>
          </cell>
          <cell r="K391">
            <v>0</v>
          </cell>
          <cell r="L391">
            <v>5</v>
          </cell>
          <cell r="M391">
            <v>0</v>
          </cell>
          <cell r="N391">
            <v>0</v>
          </cell>
          <cell r="O391">
            <v>0</v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10</v>
          </cell>
          <cell r="N392">
            <v>0</v>
          </cell>
          <cell r="O392">
            <v>0</v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5</v>
          </cell>
          <cell r="O393">
            <v>0</v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75</v>
          </cell>
          <cell r="O394">
            <v>0</v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20</v>
          </cell>
          <cell r="O418">
            <v>0</v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8</v>
          </cell>
          <cell r="N419">
            <v>0</v>
          </cell>
          <cell r="O419">
            <v>0</v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100</v>
          </cell>
          <cell r="O420">
            <v>0</v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82</v>
          </cell>
          <cell r="N424">
            <v>0</v>
          </cell>
          <cell r="O424">
            <v>0</v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15</v>
          </cell>
          <cell r="O425">
            <v>0</v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78</v>
          </cell>
          <cell r="O429">
            <v>0</v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2</v>
          </cell>
          <cell r="O435">
            <v>0</v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5</v>
          </cell>
          <cell r="O436">
            <v>0</v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>
            <v>0</v>
          </cell>
          <cell r="K441">
            <v>35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45</v>
          </cell>
          <cell r="M442">
            <v>0</v>
          </cell>
          <cell r="N442">
            <v>0</v>
          </cell>
          <cell r="O442">
            <v>0</v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10</v>
          </cell>
          <cell r="N443">
            <v>0</v>
          </cell>
          <cell r="O443">
            <v>0</v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5</v>
          </cell>
          <cell r="O444">
            <v>0</v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75</v>
          </cell>
          <cell r="O445">
            <v>0</v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20</v>
          </cell>
          <cell r="O469">
            <v>0</v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8</v>
          </cell>
          <cell r="N470">
            <v>0</v>
          </cell>
          <cell r="O470">
            <v>0</v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100</v>
          </cell>
          <cell r="O471">
            <v>0</v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82</v>
          </cell>
          <cell r="N475">
            <v>0</v>
          </cell>
          <cell r="O475">
            <v>0</v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15</v>
          </cell>
          <cell r="O476">
            <v>0</v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78</v>
          </cell>
          <cell r="O480">
            <v>0</v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2</v>
          </cell>
          <cell r="O486">
            <v>0</v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5</v>
          </cell>
          <cell r="O487">
            <v>0</v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>
            <v>0</v>
          </cell>
          <cell r="K490">
            <v>0</v>
          </cell>
          <cell r="L490">
            <v>33</v>
          </cell>
          <cell r="M490">
            <v>0</v>
          </cell>
          <cell r="N490">
            <v>0</v>
          </cell>
          <cell r="O490">
            <v>0</v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10</v>
          </cell>
          <cell r="N491">
            <v>0</v>
          </cell>
          <cell r="O491">
            <v>0</v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5</v>
          </cell>
          <cell r="O492">
            <v>0</v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75</v>
          </cell>
          <cell r="O493">
            <v>0</v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20</v>
          </cell>
          <cell r="O517">
            <v>0</v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8</v>
          </cell>
          <cell r="N518">
            <v>0</v>
          </cell>
          <cell r="O518">
            <v>0</v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100</v>
          </cell>
          <cell r="O519">
            <v>0</v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82</v>
          </cell>
          <cell r="N523">
            <v>0</v>
          </cell>
          <cell r="O523">
            <v>0</v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15</v>
          </cell>
          <cell r="O524">
            <v>0</v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78</v>
          </cell>
          <cell r="O528">
            <v>0</v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2</v>
          </cell>
          <cell r="O534">
            <v>0</v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5</v>
          </cell>
          <cell r="O535">
            <v>0</v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18</v>
          </cell>
          <cell r="M538">
            <v>0</v>
          </cell>
          <cell r="N538">
            <v>0</v>
          </cell>
          <cell r="O538">
            <v>0</v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10</v>
          </cell>
          <cell r="N539">
            <v>0</v>
          </cell>
          <cell r="O539">
            <v>0</v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5</v>
          </cell>
          <cell r="O540">
            <v>0</v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75</v>
          </cell>
          <cell r="O541">
            <v>0</v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20</v>
          </cell>
          <cell r="O565">
            <v>0</v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8</v>
          </cell>
          <cell r="N566">
            <v>0</v>
          </cell>
          <cell r="O566">
            <v>0</v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100</v>
          </cell>
          <cell r="O567">
            <v>0</v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82</v>
          </cell>
          <cell r="N571">
            <v>0</v>
          </cell>
          <cell r="O571">
            <v>0</v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15</v>
          </cell>
          <cell r="O572">
            <v>0</v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78</v>
          </cell>
          <cell r="O576">
            <v>0</v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2</v>
          </cell>
          <cell r="O582">
            <v>0</v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5</v>
          </cell>
          <cell r="O583">
            <v>0</v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4</v>
          </cell>
          <cell r="M586">
            <v>0</v>
          </cell>
          <cell r="N586">
            <v>0</v>
          </cell>
          <cell r="O586">
            <v>0</v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10</v>
          </cell>
          <cell r="N587">
            <v>0</v>
          </cell>
          <cell r="O587">
            <v>0</v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5</v>
          </cell>
          <cell r="O588">
            <v>0</v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75</v>
          </cell>
          <cell r="O589">
            <v>0</v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20</v>
          </cell>
          <cell r="O613">
            <v>0</v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8</v>
          </cell>
          <cell r="N614">
            <v>0</v>
          </cell>
          <cell r="O614">
            <v>0</v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100</v>
          </cell>
          <cell r="O615">
            <v>0</v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82</v>
          </cell>
          <cell r="N618">
            <v>0</v>
          </cell>
          <cell r="O618">
            <v>0</v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15</v>
          </cell>
          <cell r="O619">
            <v>0</v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78</v>
          </cell>
          <cell r="O623">
            <v>0</v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2</v>
          </cell>
          <cell r="O629">
            <v>0</v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5</v>
          </cell>
          <cell r="O630">
            <v>0</v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>
            <v>0</v>
          </cell>
          <cell r="K635">
            <v>15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55</v>
          </cell>
          <cell r="M636">
            <v>0</v>
          </cell>
          <cell r="N636">
            <v>0</v>
          </cell>
          <cell r="O636">
            <v>0</v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10</v>
          </cell>
          <cell r="N637">
            <v>0</v>
          </cell>
          <cell r="O637">
            <v>0</v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5</v>
          </cell>
          <cell r="O638">
            <v>0</v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75</v>
          </cell>
          <cell r="O639">
            <v>0</v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20</v>
          </cell>
          <cell r="O663">
            <v>0</v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8</v>
          </cell>
          <cell r="N664">
            <v>0</v>
          </cell>
          <cell r="O664">
            <v>0</v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100</v>
          </cell>
          <cell r="O665">
            <v>0</v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82</v>
          </cell>
          <cell r="N668">
            <v>0</v>
          </cell>
          <cell r="O668">
            <v>0</v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15</v>
          </cell>
          <cell r="O669">
            <v>0</v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78</v>
          </cell>
          <cell r="O673">
            <v>0</v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2</v>
          </cell>
          <cell r="O679">
            <v>0</v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5</v>
          </cell>
          <cell r="O680">
            <v>0</v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35</v>
          </cell>
          <cell r="M683">
            <v>0</v>
          </cell>
          <cell r="N683">
            <v>0</v>
          </cell>
          <cell r="O683">
            <v>0</v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10</v>
          </cell>
          <cell r="N684">
            <v>0</v>
          </cell>
          <cell r="O684">
            <v>0</v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5</v>
          </cell>
          <cell r="O685">
            <v>0</v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75</v>
          </cell>
          <cell r="O686">
            <v>0</v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20</v>
          </cell>
          <cell r="O710">
            <v>0</v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8</v>
          </cell>
          <cell r="N711">
            <v>0</v>
          </cell>
          <cell r="O711">
            <v>0</v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100</v>
          </cell>
          <cell r="O712">
            <v>0</v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82</v>
          </cell>
          <cell r="N715">
            <v>0</v>
          </cell>
          <cell r="O715">
            <v>0</v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15</v>
          </cell>
          <cell r="O716">
            <v>0</v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78</v>
          </cell>
          <cell r="O720">
            <v>0</v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2</v>
          </cell>
          <cell r="O726">
            <v>0</v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5</v>
          </cell>
          <cell r="O727">
            <v>0</v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>
            <v>0</v>
          </cell>
          <cell r="K730">
            <v>0</v>
          </cell>
          <cell r="L730">
            <v>10</v>
          </cell>
          <cell r="M730">
            <v>0</v>
          </cell>
          <cell r="N730">
            <v>0</v>
          </cell>
          <cell r="O730">
            <v>0</v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10</v>
          </cell>
          <cell r="N731">
            <v>0</v>
          </cell>
          <cell r="O731">
            <v>0</v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5</v>
          </cell>
          <cell r="O732">
            <v>0</v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75</v>
          </cell>
          <cell r="O733">
            <v>0</v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20</v>
          </cell>
          <cell r="O757">
            <v>0</v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8</v>
          </cell>
          <cell r="N758">
            <v>0</v>
          </cell>
          <cell r="O758">
            <v>0</v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100</v>
          </cell>
          <cell r="O759">
            <v>0</v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82</v>
          </cell>
          <cell r="N762">
            <v>0</v>
          </cell>
          <cell r="O762">
            <v>0</v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15</v>
          </cell>
          <cell r="O763">
            <v>0</v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78</v>
          </cell>
          <cell r="O767">
            <v>0</v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2</v>
          </cell>
          <cell r="O773">
            <v>0</v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5</v>
          </cell>
          <cell r="O774">
            <v>0</v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>
            <v>0</v>
          </cell>
          <cell r="K779">
            <v>7</v>
          </cell>
          <cell r="L779">
            <v>0</v>
          </cell>
          <cell r="M779">
            <v>0</v>
          </cell>
          <cell r="N779">
            <v>0</v>
          </cell>
          <cell r="O779">
            <v>0</v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>
            <v>0</v>
          </cell>
          <cell r="K780">
            <v>0</v>
          </cell>
          <cell r="L780">
            <v>85</v>
          </cell>
          <cell r="M780">
            <v>0</v>
          </cell>
          <cell r="N780">
            <v>0</v>
          </cell>
          <cell r="O780">
            <v>0</v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10</v>
          </cell>
          <cell r="N781">
            <v>0</v>
          </cell>
          <cell r="O781">
            <v>0</v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5</v>
          </cell>
          <cell r="O782">
            <v>0</v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75</v>
          </cell>
          <cell r="O783">
            <v>0</v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20</v>
          </cell>
          <cell r="O807">
            <v>0</v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8</v>
          </cell>
          <cell r="N808">
            <v>0</v>
          </cell>
          <cell r="O808">
            <v>0</v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100</v>
          </cell>
          <cell r="O809">
            <v>0</v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>
            <v>0</v>
          </cell>
          <cell r="K812">
            <v>0</v>
          </cell>
          <cell r="L812">
            <v>0</v>
          </cell>
          <cell r="M812">
            <v>82</v>
          </cell>
          <cell r="N812">
            <v>0</v>
          </cell>
          <cell r="O812">
            <v>0</v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15</v>
          </cell>
          <cell r="O813">
            <v>0</v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78</v>
          </cell>
          <cell r="O817">
            <v>0</v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2</v>
          </cell>
          <cell r="O823">
            <v>0</v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5</v>
          </cell>
          <cell r="O824">
            <v>0</v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>
            <v>0</v>
          </cell>
          <cell r="K827">
            <v>0</v>
          </cell>
          <cell r="L827">
            <v>15</v>
          </cell>
          <cell r="M827">
            <v>0</v>
          </cell>
          <cell r="N827">
            <v>0</v>
          </cell>
          <cell r="O827">
            <v>0</v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10</v>
          </cell>
          <cell r="N828">
            <v>0</v>
          </cell>
          <cell r="O828">
            <v>0</v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5</v>
          </cell>
          <cell r="O829">
            <v>0</v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75</v>
          </cell>
          <cell r="O830">
            <v>0</v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20</v>
          </cell>
          <cell r="O854">
            <v>0</v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8</v>
          </cell>
          <cell r="N855">
            <v>0</v>
          </cell>
          <cell r="O855">
            <v>0</v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100</v>
          </cell>
          <cell r="O856">
            <v>0</v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82</v>
          </cell>
          <cell r="N859">
            <v>0</v>
          </cell>
          <cell r="O859">
            <v>0</v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15</v>
          </cell>
          <cell r="O860">
            <v>0</v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78</v>
          </cell>
          <cell r="O864">
            <v>0</v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2</v>
          </cell>
          <cell r="O870">
            <v>0</v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5</v>
          </cell>
          <cell r="O871">
            <v>0</v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>
            <v>0</v>
          </cell>
          <cell r="K876">
            <v>3</v>
          </cell>
          <cell r="L876">
            <v>0</v>
          </cell>
          <cell r="M876">
            <v>0</v>
          </cell>
          <cell r="N876">
            <v>0</v>
          </cell>
          <cell r="O876">
            <v>0</v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  <cell r="L877">
            <v>100</v>
          </cell>
          <cell r="M877">
            <v>0</v>
          </cell>
          <cell r="N877">
            <v>0</v>
          </cell>
          <cell r="O877">
            <v>0</v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10</v>
          </cell>
          <cell r="N878">
            <v>0</v>
          </cell>
          <cell r="O878">
            <v>0</v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5</v>
          </cell>
          <cell r="O879">
            <v>0</v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75</v>
          </cell>
          <cell r="O880">
            <v>0</v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20</v>
          </cell>
          <cell r="O904">
            <v>0</v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  <cell r="L905">
            <v>0</v>
          </cell>
          <cell r="M905">
            <v>8</v>
          </cell>
          <cell r="N905">
            <v>0</v>
          </cell>
          <cell r="O905">
            <v>0</v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>
            <v>0</v>
          </cell>
          <cell r="K906">
            <v>0</v>
          </cell>
          <cell r="L906">
            <v>0</v>
          </cell>
          <cell r="M906">
            <v>0</v>
          </cell>
          <cell r="N906">
            <v>100</v>
          </cell>
          <cell r="O906">
            <v>0</v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82</v>
          </cell>
          <cell r="N909">
            <v>0</v>
          </cell>
          <cell r="O909">
            <v>0</v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>
            <v>0</v>
          </cell>
          <cell r="K910">
            <v>0</v>
          </cell>
          <cell r="L910">
            <v>0</v>
          </cell>
          <cell r="M910">
            <v>0</v>
          </cell>
          <cell r="N910">
            <v>15</v>
          </cell>
          <cell r="O910">
            <v>0</v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78</v>
          </cell>
          <cell r="O914">
            <v>0</v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>
            <v>0</v>
          </cell>
          <cell r="K917">
            <v>0</v>
          </cell>
          <cell r="L917">
            <v>0</v>
          </cell>
          <cell r="M917">
            <v>0</v>
          </cell>
          <cell r="N917">
            <v>0</v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0</v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>
            <v>0</v>
          </cell>
          <cell r="K920">
            <v>0</v>
          </cell>
          <cell r="L920">
            <v>0</v>
          </cell>
          <cell r="M920">
            <v>0</v>
          </cell>
          <cell r="N920">
            <v>2</v>
          </cell>
          <cell r="O920">
            <v>0</v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5</v>
          </cell>
          <cell r="O921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>
            <v>0</v>
          </cell>
          <cell r="S23">
            <v>0</v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>
            <v>0</v>
          </cell>
          <cell r="S24">
            <v>0</v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>
            <v>0</v>
          </cell>
          <cell r="S25">
            <v>0</v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>
            <v>0</v>
          </cell>
          <cell r="S26">
            <v>0</v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>
            <v>0</v>
          </cell>
          <cell r="S27">
            <v>0</v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>
            <v>0</v>
          </cell>
          <cell r="S28">
            <v>0</v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>
            <v>0</v>
          </cell>
          <cell r="S29">
            <v>0</v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>
            <v>0</v>
          </cell>
          <cell r="S30">
            <v>0</v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>
            <v>0</v>
          </cell>
          <cell r="S31">
            <v>0</v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>
            <v>0</v>
          </cell>
          <cell r="S32">
            <v>0</v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>
            <v>0</v>
          </cell>
          <cell r="S33">
            <v>0</v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>
            <v>0</v>
          </cell>
          <cell r="S34">
            <v>0</v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>
            <v>0</v>
          </cell>
          <cell r="S35">
            <v>0</v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>
            <v>0</v>
          </cell>
          <cell r="S36">
            <v>0</v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>
            <v>0</v>
          </cell>
          <cell r="S37">
            <v>0</v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>
            <v>0</v>
          </cell>
          <cell r="S38">
            <v>0</v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>
            <v>0</v>
          </cell>
          <cell r="S39">
            <v>0</v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>
            <v>0</v>
          </cell>
          <cell r="S40">
            <v>0</v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>
            <v>0</v>
          </cell>
          <cell r="S41">
            <v>0</v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>
            <v>0</v>
          </cell>
          <cell r="S42">
            <v>0</v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>
            <v>0</v>
          </cell>
          <cell r="S43">
            <v>0</v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>
            <v>0</v>
          </cell>
          <cell r="S44">
            <v>0</v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>
            <v>0</v>
          </cell>
          <cell r="S45">
            <v>0</v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>
            <v>0</v>
          </cell>
          <cell r="S46">
            <v>0</v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>
            <v>0</v>
          </cell>
          <cell r="S47">
            <v>0</v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>
            <v>0</v>
          </cell>
          <cell r="S48">
            <v>0</v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>
            <v>0</v>
          </cell>
          <cell r="S49">
            <v>0</v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>
            <v>0</v>
          </cell>
          <cell r="S50">
            <v>0</v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>
            <v>0</v>
          </cell>
          <cell r="S51">
            <v>0</v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>
            <v>0</v>
          </cell>
          <cell r="S52">
            <v>0</v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>
            <v>0</v>
          </cell>
          <cell r="S53">
            <v>0</v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>
            <v>0</v>
          </cell>
          <cell r="S54">
            <v>0</v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>
            <v>0</v>
          </cell>
          <cell r="S55">
            <v>0</v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>
            <v>0</v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>
            <v>0</v>
          </cell>
          <cell r="S61">
            <v>0</v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>
            <v>0</v>
          </cell>
          <cell r="S62">
            <v>0</v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>
            <v>0</v>
          </cell>
          <cell r="S63">
            <v>0</v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>
            <v>0</v>
          </cell>
          <cell r="S64">
            <v>0</v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>
            <v>0</v>
          </cell>
          <cell r="S65">
            <v>0</v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>
            <v>0</v>
          </cell>
          <cell r="S66">
            <v>0</v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>
            <v>0</v>
          </cell>
          <cell r="S71">
            <v>0</v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>
            <v>0</v>
          </cell>
          <cell r="S72">
            <v>0</v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>
            <v>0</v>
          </cell>
          <cell r="S73">
            <v>0</v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>
            <v>0</v>
          </cell>
          <cell r="S74">
            <v>0</v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>
            <v>0</v>
          </cell>
          <cell r="S75">
            <v>0</v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>
            <v>0</v>
          </cell>
          <cell r="S76">
            <v>0</v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>
            <v>0</v>
          </cell>
          <cell r="S77">
            <v>0</v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>
            <v>0</v>
          </cell>
          <cell r="S78">
            <v>0</v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>
            <v>0</v>
          </cell>
          <cell r="S79">
            <v>0</v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>
            <v>0</v>
          </cell>
          <cell r="S80">
            <v>0</v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>
            <v>0</v>
          </cell>
          <cell r="S81">
            <v>0</v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>
            <v>0</v>
          </cell>
          <cell r="S82">
            <v>0</v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>
            <v>0</v>
          </cell>
          <cell r="S83">
            <v>0</v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>
            <v>0</v>
          </cell>
          <cell r="S84">
            <v>0</v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>
            <v>0</v>
          </cell>
          <cell r="S85">
            <v>0</v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>
            <v>0</v>
          </cell>
          <cell r="S86">
            <v>0</v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>
            <v>0</v>
          </cell>
          <cell r="S87">
            <v>0</v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>
            <v>0</v>
          </cell>
          <cell r="S88">
            <v>0</v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>
            <v>0</v>
          </cell>
          <cell r="S89">
            <v>0</v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>
            <v>0</v>
          </cell>
          <cell r="S90">
            <v>0</v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>
            <v>0</v>
          </cell>
          <cell r="S91">
            <v>0</v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>
            <v>0</v>
          </cell>
          <cell r="S92">
            <v>0</v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>
            <v>0</v>
          </cell>
          <cell r="S93">
            <v>0</v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>
            <v>0</v>
          </cell>
          <cell r="S94">
            <v>0</v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>
            <v>0</v>
          </cell>
          <cell r="S95">
            <v>0</v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>
            <v>0</v>
          </cell>
          <cell r="S96">
            <v>0</v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>
            <v>0</v>
          </cell>
          <cell r="S97">
            <v>0</v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>
            <v>0</v>
          </cell>
          <cell r="S98">
            <v>0</v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>
            <v>0</v>
          </cell>
          <cell r="S99">
            <v>0</v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>
            <v>0</v>
          </cell>
          <cell r="S100">
            <v>0</v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>
            <v>0</v>
          </cell>
          <cell r="S103">
            <v>0</v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>
            <v>0</v>
          </cell>
          <cell r="S104">
            <v>0</v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>
            <v>0</v>
          </cell>
          <cell r="S105">
            <v>0</v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>
            <v>0</v>
          </cell>
          <cell r="S106">
            <v>0</v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>
            <v>0</v>
          </cell>
          <cell r="S107">
            <v>0</v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>
            <v>0</v>
          </cell>
          <cell r="S108">
            <v>0</v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>
            <v>0</v>
          </cell>
          <cell r="S117">
            <v>0</v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>
            <v>0</v>
          </cell>
          <cell r="S118">
            <v>0</v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>
            <v>0</v>
          </cell>
          <cell r="S119">
            <v>0</v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>
            <v>0</v>
          </cell>
          <cell r="S120">
            <v>0</v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>
            <v>0</v>
          </cell>
          <cell r="S121">
            <v>0</v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>
            <v>0</v>
          </cell>
          <cell r="S122">
            <v>0</v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>
            <v>0</v>
          </cell>
          <cell r="S123">
            <v>0</v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>
            <v>0</v>
          </cell>
          <cell r="S124">
            <v>0</v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>
            <v>0</v>
          </cell>
          <cell r="S125">
            <v>0</v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>
            <v>0</v>
          </cell>
          <cell r="S126">
            <v>0</v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>
            <v>0</v>
          </cell>
          <cell r="S127">
            <v>0</v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>
            <v>0</v>
          </cell>
          <cell r="S128">
            <v>0</v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>
            <v>0</v>
          </cell>
          <cell r="S129">
            <v>0</v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>
            <v>0</v>
          </cell>
          <cell r="S130">
            <v>0</v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>
            <v>0</v>
          </cell>
          <cell r="S131">
            <v>0</v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>
            <v>0</v>
          </cell>
          <cell r="S132">
            <v>0</v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>
            <v>0</v>
          </cell>
          <cell r="S133">
            <v>0</v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>
            <v>0</v>
          </cell>
          <cell r="S134">
            <v>0</v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>
            <v>0</v>
          </cell>
          <cell r="S135">
            <v>0</v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>
            <v>0</v>
          </cell>
          <cell r="S136">
            <v>0</v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>
            <v>0</v>
          </cell>
          <cell r="S137">
            <v>0</v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>
            <v>0</v>
          </cell>
          <cell r="S138">
            <v>0</v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>
            <v>0</v>
          </cell>
          <cell r="S139">
            <v>0</v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>
            <v>0</v>
          </cell>
          <cell r="S140">
            <v>0</v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>
            <v>0</v>
          </cell>
          <cell r="S141">
            <v>0</v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>
            <v>0</v>
          </cell>
          <cell r="S142">
            <v>0</v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>
            <v>0</v>
          </cell>
          <cell r="S143">
            <v>0</v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>
            <v>0</v>
          </cell>
          <cell r="S144">
            <v>0</v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>
            <v>0</v>
          </cell>
          <cell r="S145">
            <v>0</v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>
            <v>0</v>
          </cell>
          <cell r="S146">
            <v>0</v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>
            <v>0</v>
          </cell>
          <cell r="S147">
            <v>0</v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>
            <v>0</v>
          </cell>
          <cell r="S148">
            <v>0</v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>
            <v>0</v>
          </cell>
          <cell r="S149">
            <v>0</v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>
            <v>0</v>
          </cell>
          <cell r="S150">
            <v>0</v>
          </cell>
        </row>
        <row r="151">
          <cell r="E151" t="str">
            <v>ARQUITETURA</v>
          </cell>
          <cell r="F151">
            <v>0</v>
          </cell>
          <cell r="P151">
            <v>0</v>
          </cell>
          <cell r="S151">
            <v>0</v>
          </cell>
        </row>
        <row r="152">
          <cell r="E152" t="str">
            <v>ÁREA DE APOIO A MINA - ARRANJOS E URBANIZAÇÃO</v>
          </cell>
          <cell r="F152">
            <v>0</v>
          </cell>
          <cell r="P152">
            <v>0</v>
          </cell>
          <cell r="S152">
            <v>0</v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>
            <v>0</v>
          </cell>
          <cell r="S153">
            <v>0</v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>
            <v>0</v>
          </cell>
          <cell r="S154">
            <v>0</v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>
            <v>0</v>
          </cell>
          <cell r="S155">
            <v>0</v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>
            <v>0</v>
          </cell>
          <cell r="S156">
            <v>0</v>
          </cell>
        </row>
        <row r="157">
          <cell r="E157" t="str">
            <v>FÁBRICA DE EXPLOSIVOS - ARRANJOS E URBANIZAÇÃO</v>
          </cell>
          <cell r="F157">
            <v>0</v>
          </cell>
          <cell r="P157">
            <v>0</v>
          </cell>
          <cell r="S157">
            <v>0</v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>
            <v>0</v>
          </cell>
          <cell r="S158">
            <v>0</v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>
            <v>0</v>
          </cell>
          <cell r="S159">
            <v>0</v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>
            <v>0</v>
          </cell>
          <cell r="S160">
            <v>0</v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>
            <v>0</v>
          </cell>
          <cell r="S161">
            <v>0</v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>
            <v>0</v>
          </cell>
          <cell r="S162">
            <v>0</v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>
            <v>0</v>
          </cell>
          <cell r="S163">
            <v>0</v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>
            <v>0</v>
          </cell>
          <cell r="S164">
            <v>0</v>
          </cell>
        </row>
        <row r="165">
          <cell r="E165" t="str">
            <v>METÁLICA</v>
          </cell>
          <cell r="F165">
            <v>0</v>
          </cell>
          <cell r="P165">
            <v>0</v>
          </cell>
          <cell r="S165">
            <v>0</v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>
            <v>0</v>
          </cell>
          <cell r="S166">
            <v>0</v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>
            <v>0</v>
          </cell>
          <cell r="S167">
            <v>0</v>
          </cell>
        </row>
        <row r="168">
          <cell r="E168" t="str">
            <v>ARQUITETURA</v>
          </cell>
          <cell r="F168">
            <v>0</v>
          </cell>
          <cell r="P168">
            <v>0</v>
          </cell>
          <cell r="S168">
            <v>0</v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>
            <v>0</v>
          </cell>
          <cell r="S169">
            <v>0</v>
          </cell>
        </row>
        <row r="170">
          <cell r="E170" t="str">
            <v>ELÉTRICA</v>
          </cell>
          <cell r="F170">
            <v>0</v>
          </cell>
          <cell r="P170">
            <v>0</v>
          </cell>
          <cell r="S170">
            <v>0</v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>
            <v>0</v>
          </cell>
          <cell r="S171">
            <v>0</v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>
            <v>0</v>
          </cell>
          <cell r="S172">
            <v>0</v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>
            <v>0</v>
          </cell>
          <cell r="S173">
            <v>0</v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>
            <v>0</v>
          </cell>
          <cell r="S174">
            <v>0</v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>
            <v>0</v>
          </cell>
          <cell r="S175">
            <v>0</v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>
            <v>0</v>
          </cell>
          <cell r="S176">
            <v>0</v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>
            <v>0</v>
          </cell>
          <cell r="S177">
            <v>0</v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>
            <v>0</v>
          </cell>
          <cell r="S178">
            <v>0</v>
          </cell>
        </row>
        <row r="179">
          <cell r="E179" t="str">
            <v>HIDROSSANITÁRIAS - PASSARELAS</v>
          </cell>
          <cell r="F179">
            <v>0</v>
          </cell>
          <cell r="P179">
            <v>0</v>
          </cell>
          <cell r="S179">
            <v>0</v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>
            <v>0</v>
          </cell>
          <cell r="S180">
            <v>0</v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>
            <v>0</v>
          </cell>
          <cell r="S181">
            <v>0</v>
          </cell>
        </row>
        <row r="182">
          <cell r="E182" t="str">
            <v>ORÇAMENTAÇÃO</v>
          </cell>
          <cell r="F182">
            <v>0</v>
          </cell>
          <cell r="P182">
            <v>0</v>
          </cell>
          <cell r="S182">
            <v>0</v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>
            <v>0</v>
          </cell>
          <cell r="S183">
            <v>0</v>
          </cell>
        </row>
        <row r="184">
          <cell r="E184" t="str">
            <v>ANÁLISE DE PROPOSTA</v>
          </cell>
          <cell r="F184">
            <v>0</v>
          </cell>
          <cell r="P184">
            <v>0</v>
          </cell>
          <cell r="S184">
            <v>0</v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>
            <v>0</v>
          </cell>
          <cell r="S185">
            <v>0</v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>
            <v>0</v>
          </cell>
          <cell r="S186">
            <v>0</v>
          </cell>
        </row>
        <row r="187">
          <cell r="E187" t="str">
            <v>ARQUITETURA</v>
          </cell>
          <cell r="F187">
            <v>0</v>
          </cell>
          <cell r="P187">
            <v>0</v>
          </cell>
          <cell r="S187">
            <v>0</v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>
            <v>0</v>
          </cell>
          <cell r="S190">
            <v>0</v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>
            <v>0</v>
          </cell>
          <cell r="S191">
            <v>0</v>
          </cell>
        </row>
        <row r="192">
          <cell r="E192" t="str">
            <v>METÁLICA</v>
          </cell>
          <cell r="F192">
            <v>0</v>
          </cell>
          <cell r="P192">
            <v>0</v>
          </cell>
          <cell r="S192">
            <v>0</v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>
            <v>0</v>
          </cell>
          <cell r="S193">
            <v>0</v>
          </cell>
        </row>
        <row r="194">
          <cell r="E194" t="str">
            <v>ELÉTRICA</v>
          </cell>
          <cell r="F194">
            <v>0</v>
          </cell>
          <cell r="P194">
            <v>0</v>
          </cell>
          <cell r="S194">
            <v>0</v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>
            <v>0</v>
          </cell>
          <cell r="S195">
            <v>0</v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>
            <v>0</v>
          </cell>
          <cell r="S196">
            <v>0</v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>
            <v>0</v>
          </cell>
          <cell r="S197">
            <v>0</v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>
            <v>0</v>
          </cell>
          <cell r="S198">
            <v>0</v>
          </cell>
        </row>
        <row r="199">
          <cell r="E199" t="str">
            <v>HIDROSSANITÁRIAS</v>
          </cell>
          <cell r="F199">
            <v>0</v>
          </cell>
          <cell r="P199">
            <v>0</v>
          </cell>
          <cell r="S199">
            <v>0</v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>
            <v>0</v>
          </cell>
          <cell r="S200">
            <v>0</v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>
            <v>0</v>
          </cell>
          <cell r="S201">
            <v>0</v>
          </cell>
        </row>
        <row r="202">
          <cell r="E202" t="str">
            <v>ORÇAMENTAÇÃO</v>
          </cell>
          <cell r="F202">
            <v>0</v>
          </cell>
          <cell r="P202">
            <v>0</v>
          </cell>
          <cell r="S202">
            <v>0</v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>
            <v>0</v>
          </cell>
          <cell r="S203">
            <v>0</v>
          </cell>
        </row>
        <row r="204">
          <cell r="E204" t="str">
            <v>ANÁLISE DE PROPOSTA</v>
          </cell>
          <cell r="F204">
            <v>0</v>
          </cell>
          <cell r="P204">
            <v>0</v>
          </cell>
          <cell r="S204">
            <v>0</v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>
            <v>0</v>
          </cell>
          <cell r="S205">
            <v>0</v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>
            <v>0</v>
          </cell>
          <cell r="S206">
            <v>0</v>
          </cell>
        </row>
        <row r="207">
          <cell r="E207" t="str">
            <v>ARQUITETURA</v>
          </cell>
          <cell r="F207">
            <v>0</v>
          </cell>
          <cell r="P207">
            <v>0</v>
          </cell>
          <cell r="S207">
            <v>0</v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>
            <v>0</v>
          </cell>
          <cell r="S211">
            <v>0</v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>
            <v>0</v>
          </cell>
          <cell r="S212">
            <v>0</v>
          </cell>
        </row>
        <row r="213">
          <cell r="E213" t="str">
            <v>METÁLICA</v>
          </cell>
          <cell r="F213">
            <v>0</v>
          </cell>
          <cell r="P213">
            <v>0</v>
          </cell>
          <cell r="S213">
            <v>0</v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>
            <v>0</v>
          </cell>
          <cell r="S214">
            <v>0</v>
          </cell>
        </row>
        <row r="215">
          <cell r="E215" t="str">
            <v>ELÉTRICA</v>
          </cell>
          <cell r="F215">
            <v>0</v>
          </cell>
          <cell r="P215">
            <v>0</v>
          </cell>
          <cell r="S215">
            <v>0</v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>
            <v>0</v>
          </cell>
          <cell r="S216">
            <v>0</v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>
            <v>0</v>
          </cell>
          <cell r="S217">
            <v>0</v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>
            <v>0</v>
          </cell>
          <cell r="S218">
            <v>0</v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>
            <v>0</v>
          </cell>
          <cell r="S219">
            <v>0</v>
          </cell>
        </row>
        <row r="220">
          <cell r="E220" t="str">
            <v>HIDROSSANITÁRIAS</v>
          </cell>
          <cell r="F220">
            <v>0</v>
          </cell>
          <cell r="P220">
            <v>0</v>
          </cell>
          <cell r="S220">
            <v>0</v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>
            <v>0</v>
          </cell>
          <cell r="S221">
            <v>0</v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>
            <v>0</v>
          </cell>
          <cell r="S222">
            <v>0</v>
          </cell>
        </row>
        <row r="223">
          <cell r="E223" t="str">
            <v>ORÇAMENTAÇÃO</v>
          </cell>
          <cell r="F223">
            <v>0</v>
          </cell>
          <cell r="P223">
            <v>0</v>
          </cell>
          <cell r="S223">
            <v>0</v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>
            <v>0</v>
          </cell>
          <cell r="S224">
            <v>0</v>
          </cell>
        </row>
        <row r="225">
          <cell r="E225" t="str">
            <v>ANÁLISE DE PROPOSTA</v>
          </cell>
          <cell r="F225">
            <v>0</v>
          </cell>
          <cell r="P225">
            <v>0</v>
          </cell>
          <cell r="S225">
            <v>0</v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>
            <v>0</v>
          </cell>
          <cell r="S226">
            <v>0</v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>
            <v>0</v>
          </cell>
          <cell r="S227">
            <v>0</v>
          </cell>
        </row>
        <row r="228">
          <cell r="E228" t="str">
            <v>ARQUITETURA</v>
          </cell>
          <cell r="F228">
            <v>0</v>
          </cell>
          <cell r="P228">
            <v>0</v>
          </cell>
          <cell r="S228">
            <v>0</v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>
            <v>0</v>
          </cell>
          <cell r="S230">
            <v>0</v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>
            <v>0</v>
          </cell>
          <cell r="S231">
            <v>0</v>
          </cell>
        </row>
        <row r="232">
          <cell r="E232" t="str">
            <v>METÁLICA</v>
          </cell>
          <cell r="F232">
            <v>0</v>
          </cell>
          <cell r="P232">
            <v>0</v>
          </cell>
          <cell r="S232">
            <v>0</v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>
            <v>0</v>
          </cell>
          <cell r="S233">
            <v>0</v>
          </cell>
        </row>
        <row r="234">
          <cell r="E234" t="str">
            <v>ELÉTRICA</v>
          </cell>
          <cell r="F234">
            <v>0</v>
          </cell>
          <cell r="P234">
            <v>0</v>
          </cell>
          <cell r="S234">
            <v>0</v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>
            <v>0</v>
          </cell>
          <cell r="S235">
            <v>0</v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>
            <v>0</v>
          </cell>
          <cell r="S236">
            <v>0</v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>
            <v>0</v>
          </cell>
          <cell r="S237">
            <v>0</v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>
            <v>0</v>
          </cell>
          <cell r="S238">
            <v>0</v>
          </cell>
        </row>
        <row r="239">
          <cell r="E239" t="str">
            <v>HIDROSSANITÁRIAS</v>
          </cell>
          <cell r="F239">
            <v>0</v>
          </cell>
          <cell r="P239">
            <v>0</v>
          </cell>
          <cell r="S239">
            <v>0</v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>
            <v>0</v>
          </cell>
          <cell r="S240">
            <v>0</v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>
            <v>0</v>
          </cell>
          <cell r="S241">
            <v>0</v>
          </cell>
        </row>
        <row r="242">
          <cell r="E242" t="str">
            <v>ORÇAMENTAÇÃO</v>
          </cell>
          <cell r="F242">
            <v>0</v>
          </cell>
          <cell r="P242">
            <v>0</v>
          </cell>
          <cell r="S242">
            <v>0</v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>
            <v>0</v>
          </cell>
          <cell r="S243">
            <v>0</v>
          </cell>
        </row>
        <row r="244">
          <cell r="E244" t="str">
            <v>ANÁLISE DE PROPOSTA</v>
          </cell>
          <cell r="F244">
            <v>0</v>
          </cell>
          <cell r="P244">
            <v>0</v>
          </cell>
          <cell r="S244">
            <v>0</v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>
            <v>0</v>
          </cell>
          <cell r="S245">
            <v>0</v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>
            <v>0</v>
          </cell>
          <cell r="S246">
            <v>0</v>
          </cell>
        </row>
        <row r="247">
          <cell r="E247" t="str">
            <v>ARQUITETURA</v>
          </cell>
          <cell r="F247">
            <v>0</v>
          </cell>
          <cell r="P247">
            <v>0</v>
          </cell>
          <cell r="S247">
            <v>0</v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>
            <v>0</v>
          </cell>
          <cell r="S248">
            <v>0</v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>
            <v>0</v>
          </cell>
          <cell r="S249">
            <v>0</v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>
            <v>0</v>
          </cell>
          <cell r="S250">
            <v>0</v>
          </cell>
        </row>
        <row r="251">
          <cell r="E251" t="str">
            <v>CONCRETO</v>
          </cell>
          <cell r="F251">
            <v>0</v>
          </cell>
          <cell r="P251">
            <v>0</v>
          </cell>
          <cell r="S251">
            <v>0</v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>
            <v>0</v>
          </cell>
          <cell r="S252">
            <v>0</v>
          </cell>
        </row>
        <row r="253">
          <cell r="E253" t="str">
            <v>METÁLICA</v>
          </cell>
          <cell r="F253">
            <v>0</v>
          </cell>
          <cell r="P253">
            <v>0</v>
          </cell>
          <cell r="S253">
            <v>0</v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>
            <v>0</v>
          </cell>
          <cell r="S254">
            <v>0</v>
          </cell>
        </row>
        <row r="255">
          <cell r="E255" t="str">
            <v>ELÉTRICA</v>
          </cell>
          <cell r="F255">
            <v>0</v>
          </cell>
          <cell r="P255">
            <v>0</v>
          </cell>
          <cell r="S255">
            <v>0</v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>
            <v>0</v>
          </cell>
          <cell r="S256">
            <v>0</v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>
            <v>0</v>
          </cell>
          <cell r="S257">
            <v>0</v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>
            <v>0</v>
          </cell>
          <cell r="S258">
            <v>0</v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>
            <v>0</v>
          </cell>
          <cell r="S259">
            <v>0</v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>
            <v>0</v>
          </cell>
          <cell r="S260">
            <v>0</v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>
            <v>0</v>
          </cell>
          <cell r="S261">
            <v>0</v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>
            <v>0</v>
          </cell>
          <cell r="S262">
            <v>0</v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>
            <v>0</v>
          </cell>
          <cell r="S263">
            <v>0</v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>
            <v>0</v>
          </cell>
          <cell r="S264">
            <v>0</v>
          </cell>
        </row>
        <row r="265">
          <cell r="E265" t="str">
            <v>TELEFONIA E DADOS</v>
          </cell>
          <cell r="F265">
            <v>0</v>
          </cell>
          <cell r="P265">
            <v>0</v>
          </cell>
          <cell r="S265">
            <v>0</v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>
            <v>0</v>
          </cell>
          <cell r="S266">
            <v>0</v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>
            <v>0</v>
          </cell>
          <cell r="S267">
            <v>0</v>
          </cell>
        </row>
        <row r="268">
          <cell r="E268" t="str">
            <v>HIDROSSANITÁRIAS</v>
          </cell>
          <cell r="F268">
            <v>0</v>
          </cell>
          <cell r="P268">
            <v>0</v>
          </cell>
          <cell r="S268">
            <v>0</v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>
            <v>0</v>
          </cell>
          <cell r="S269">
            <v>0</v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>
            <v>0</v>
          </cell>
          <cell r="S270">
            <v>0</v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>
            <v>0</v>
          </cell>
          <cell r="S271">
            <v>0</v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>
            <v>0</v>
          </cell>
          <cell r="S272">
            <v>0</v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>
            <v>0</v>
          </cell>
          <cell r="S273">
            <v>0</v>
          </cell>
        </row>
        <row r="274">
          <cell r="E274" t="str">
            <v>ORÇAMENTAÇÃO</v>
          </cell>
          <cell r="F274">
            <v>0</v>
          </cell>
          <cell r="P274">
            <v>0</v>
          </cell>
          <cell r="S274">
            <v>0</v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>
            <v>0</v>
          </cell>
          <cell r="S275">
            <v>0</v>
          </cell>
        </row>
        <row r="276">
          <cell r="E276" t="str">
            <v>ANÁLISE DE PROPOSTA</v>
          </cell>
          <cell r="F276">
            <v>0</v>
          </cell>
          <cell r="P276">
            <v>0</v>
          </cell>
          <cell r="S276">
            <v>0</v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>
            <v>0</v>
          </cell>
          <cell r="S277">
            <v>0</v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>
            <v>0</v>
          </cell>
          <cell r="S278">
            <v>0</v>
          </cell>
        </row>
        <row r="279">
          <cell r="E279" t="str">
            <v>ARQUITETURA</v>
          </cell>
          <cell r="F279">
            <v>0</v>
          </cell>
          <cell r="P279">
            <v>0</v>
          </cell>
          <cell r="S279">
            <v>0</v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>
            <v>0</v>
          </cell>
          <cell r="S280">
            <v>0</v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>
            <v>0</v>
          </cell>
          <cell r="S281">
            <v>0</v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>
            <v>0</v>
          </cell>
          <cell r="S282">
            <v>0</v>
          </cell>
        </row>
        <row r="283">
          <cell r="E283" t="str">
            <v>CONCRETO</v>
          </cell>
          <cell r="F283">
            <v>0</v>
          </cell>
          <cell r="P283">
            <v>0</v>
          </cell>
          <cell r="S283">
            <v>0</v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>
            <v>0</v>
          </cell>
          <cell r="S284">
            <v>0</v>
          </cell>
        </row>
        <row r="285">
          <cell r="E285" t="str">
            <v>METÁLICA</v>
          </cell>
          <cell r="F285">
            <v>0</v>
          </cell>
          <cell r="P285">
            <v>0</v>
          </cell>
          <cell r="S285">
            <v>0</v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>
            <v>0</v>
          </cell>
          <cell r="S286">
            <v>0</v>
          </cell>
        </row>
        <row r="287">
          <cell r="E287" t="str">
            <v>ELÉTRICA</v>
          </cell>
          <cell r="F287">
            <v>0</v>
          </cell>
          <cell r="P287">
            <v>0</v>
          </cell>
          <cell r="S287">
            <v>0</v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>
            <v>0</v>
          </cell>
          <cell r="S288">
            <v>0</v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>
            <v>0</v>
          </cell>
          <cell r="S289">
            <v>0</v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>
            <v>0</v>
          </cell>
          <cell r="S290">
            <v>0</v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>
            <v>0</v>
          </cell>
          <cell r="S291">
            <v>0</v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>
            <v>0</v>
          </cell>
          <cell r="S292">
            <v>0</v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>
            <v>0</v>
          </cell>
          <cell r="S293">
            <v>0</v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>
            <v>0</v>
          </cell>
          <cell r="S294">
            <v>0</v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>
            <v>0</v>
          </cell>
          <cell r="S295">
            <v>0</v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>
            <v>0</v>
          </cell>
          <cell r="S296">
            <v>0</v>
          </cell>
        </row>
        <row r="297">
          <cell r="E297" t="str">
            <v>TELEFONIA E DADOS</v>
          </cell>
          <cell r="F297">
            <v>0</v>
          </cell>
          <cell r="P297">
            <v>0</v>
          </cell>
          <cell r="S297">
            <v>0</v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>
            <v>0</v>
          </cell>
          <cell r="S298">
            <v>0</v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>
            <v>0</v>
          </cell>
          <cell r="S299">
            <v>0</v>
          </cell>
        </row>
        <row r="300">
          <cell r="E300" t="str">
            <v>HIDROSSANITÁRIAS</v>
          </cell>
          <cell r="F300">
            <v>0</v>
          </cell>
          <cell r="P300">
            <v>0</v>
          </cell>
          <cell r="S300">
            <v>0</v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>
            <v>0</v>
          </cell>
          <cell r="S301">
            <v>0</v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>
            <v>0</v>
          </cell>
          <cell r="S302">
            <v>0</v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>
            <v>0</v>
          </cell>
          <cell r="S303">
            <v>0</v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>
            <v>0</v>
          </cell>
          <cell r="S304">
            <v>0</v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>
            <v>0</v>
          </cell>
          <cell r="S305">
            <v>0</v>
          </cell>
        </row>
        <row r="306">
          <cell r="E306" t="str">
            <v>ORÇAMENTAÇÃO</v>
          </cell>
          <cell r="F306">
            <v>0</v>
          </cell>
          <cell r="P306">
            <v>0</v>
          </cell>
          <cell r="S306">
            <v>0</v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>
            <v>0</v>
          </cell>
          <cell r="S307">
            <v>0</v>
          </cell>
        </row>
        <row r="308">
          <cell r="E308" t="str">
            <v>ANÁLISE DE PROPOSTA</v>
          </cell>
          <cell r="F308">
            <v>0</v>
          </cell>
          <cell r="P308">
            <v>0</v>
          </cell>
          <cell r="S308">
            <v>0</v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>
            <v>0</v>
          </cell>
          <cell r="S309">
            <v>0</v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>
            <v>0</v>
          </cell>
          <cell r="S310">
            <v>0</v>
          </cell>
        </row>
        <row r="311">
          <cell r="E311" t="str">
            <v>ARQUITETURA</v>
          </cell>
          <cell r="F311">
            <v>0</v>
          </cell>
          <cell r="P311">
            <v>0</v>
          </cell>
          <cell r="S311">
            <v>0</v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>
            <v>0</v>
          </cell>
          <cell r="S313">
            <v>0</v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>
            <v>0</v>
          </cell>
          <cell r="S314">
            <v>0</v>
          </cell>
        </row>
        <row r="315">
          <cell r="E315" t="str">
            <v>METÁLICA</v>
          </cell>
          <cell r="F315">
            <v>0</v>
          </cell>
          <cell r="P315">
            <v>0</v>
          </cell>
          <cell r="S315">
            <v>0</v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>
            <v>0</v>
          </cell>
          <cell r="S316">
            <v>0</v>
          </cell>
        </row>
        <row r="317">
          <cell r="E317" t="str">
            <v>ELÉTRICA</v>
          </cell>
          <cell r="F317">
            <v>0</v>
          </cell>
          <cell r="P317">
            <v>0</v>
          </cell>
          <cell r="S317">
            <v>0</v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>
            <v>0</v>
          </cell>
          <cell r="S318">
            <v>0</v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>
            <v>0</v>
          </cell>
          <cell r="S319">
            <v>0</v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>
            <v>0</v>
          </cell>
          <cell r="S320">
            <v>0</v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>
            <v>0</v>
          </cell>
          <cell r="S321">
            <v>0</v>
          </cell>
        </row>
        <row r="322">
          <cell r="E322" t="str">
            <v>HIDROSSANITÁRIAS</v>
          </cell>
          <cell r="F322">
            <v>0</v>
          </cell>
          <cell r="P322">
            <v>0</v>
          </cell>
          <cell r="S322">
            <v>0</v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>
            <v>0</v>
          </cell>
          <cell r="S323">
            <v>0</v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>
            <v>0</v>
          </cell>
          <cell r="S324">
            <v>0</v>
          </cell>
        </row>
        <row r="325">
          <cell r="E325" t="str">
            <v>ORÇAMENTAÇÃO</v>
          </cell>
          <cell r="F325">
            <v>0</v>
          </cell>
          <cell r="P325">
            <v>0</v>
          </cell>
          <cell r="S325">
            <v>0</v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>
            <v>0</v>
          </cell>
          <cell r="S326">
            <v>0</v>
          </cell>
        </row>
        <row r="327">
          <cell r="E327" t="str">
            <v>ANÁLISE DE PROPOSTA</v>
          </cell>
          <cell r="F327">
            <v>0</v>
          </cell>
          <cell r="P327">
            <v>0</v>
          </cell>
          <cell r="S327">
            <v>0</v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>
            <v>0</v>
          </cell>
          <cell r="S328">
            <v>0</v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>
            <v>0</v>
          </cell>
          <cell r="S329">
            <v>0</v>
          </cell>
        </row>
        <row r="330">
          <cell r="E330" t="str">
            <v>ARQUITETURA</v>
          </cell>
          <cell r="F330">
            <v>0</v>
          </cell>
          <cell r="P330">
            <v>0</v>
          </cell>
          <cell r="S330">
            <v>0</v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>
            <v>0</v>
          </cell>
          <cell r="S332">
            <v>0</v>
          </cell>
        </row>
        <row r="333">
          <cell r="E333" t="str">
            <v>CONCRETO</v>
          </cell>
          <cell r="F333">
            <v>0</v>
          </cell>
          <cell r="P333">
            <v>0</v>
          </cell>
          <cell r="S333">
            <v>0</v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>
            <v>0</v>
          </cell>
          <cell r="S334">
            <v>0</v>
          </cell>
        </row>
        <row r="335">
          <cell r="E335" t="str">
            <v>METÁLICA</v>
          </cell>
          <cell r="F335">
            <v>0</v>
          </cell>
          <cell r="P335">
            <v>0</v>
          </cell>
          <cell r="S335">
            <v>0</v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>
            <v>0</v>
          </cell>
          <cell r="S336">
            <v>0</v>
          </cell>
        </row>
        <row r="337">
          <cell r="E337" t="str">
            <v>ELÉTRICA</v>
          </cell>
          <cell r="F337">
            <v>0</v>
          </cell>
          <cell r="P337">
            <v>0</v>
          </cell>
          <cell r="S337">
            <v>0</v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>
            <v>0</v>
          </cell>
          <cell r="S338">
            <v>0</v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>
            <v>0</v>
          </cell>
          <cell r="S339">
            <v>0</v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>
            <v>0</v>
          </cell>
          <cell r="S340">
            <v>0</v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>
            <v>0</v>
          </cell>
          <cell r="S341">
            <v>0</v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>
            <v>0</v>
          </cell>
          <cell r="S342">
            <v>0</v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>
            <v>0</v>
          </cell>
          <cell r="S343">
            <v>0</v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>
            <v>0</v>
          </cell>
          <cell r="S344">
            <v>0</v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>
            <v>0</v>
          </cell>
          <cell r="S345">
            <v>0</v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>
            <v>0</v>
          </cell>
          <cell r="S346">
            <v>0</v>
          </cell>
        </row>
        <row r="347">
          <cell r="E347" t="str">
            <v>TELEFONIA E DADOS</v>
          </cell>
          <cell r="F347">
            <v>0</v>
          </cell>
          <cell r="P347">
            <v>0</v>
          </cell>
          <cell r="S347">
            <v>0</v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>
            <v>0</v>
          </cell>
          <cell r="S348">
            <v>0</v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>
            <v>0</v>
          </cell>
          <cell r="S349">
            <v>0</v>
          </cell>
        </row>
        <row r="350">
          <cell r="E350" t="str">
            <v>HIDROSSANITÁRIAS</v>
          </cell>
          <cell r="F350">
            <v>0</v>
          </cell>
          <cell r="P350">
            <v>0</v>
          </cell>
          <cell r="S350">
            <v>0</v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>
            <v>0</v>
          </cell>
          <cell r="S351">
            <v>0</v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>
            <v>0</v>
          </cell>
          <cell r="S352">
            <v>0</v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>
            <v>0</v>
          </cell>
          <cell r="S353">
            <v>0</v>
          </cell>
        </row>
        <row r="354">
          <cell r="E354" t="str">
            <v>ORÇAMENTAÇÃO</v>
          </cell>
          <cell r="F354">
            <v>0</v>
          </cell>
          <cell r="P354">
            <v>0</v>
          </cell>
          <cell r="S354">
            <v>0</v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>
            <v>0</v>
          </cell>
          <cell r="S355">
            <v>0</v>
          </cell>
        </row>
        <row r="356">
          <cell r="E356" t="str">
            <v>ANÁLISE DE PROPOSTA</v>
          </cell>
          <cell r="F356">
            <v>0</v>
          </cell>
          <cell r="P356">
            <v>0</v>
          </cell>
          <cell r="S356">
            <v>0</v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>
            <v>0</v>
          </cell>
          <cell r="S357">
            <v>0</v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>
            <v>0</v>
          </cell>
          <cell r="S358">
            <v>0</v>
          </cell>
        </row>
        <row r="359">
          <cell r="E359" t="str">
            <v>ARQUITETURA</v>
          </cell>
          <cell r="F359">
            <v>0</v>
          </cell>
          <cell r="P359">
            <v>0</v>
          </cell>
          <cell r="S359">
            <v>0</v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>
            <v>0</v>
          </cell>
          <cell r="S360">
            <v>0</v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>
            <v>0</v>
          </cell>
          <cell r="S361">
            <v>0</v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>
            <v>0</v>
          </cell>
          <cell r="S362">
            <v>0</v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>
            <v>0</v>
          </cell>
          <cell r="S363">
            <v>0</v>
          </cell>
        </row>
        <row r="364">
          <cell r="E364" t="str">
            <v>CONCRETO</v>
          </cell>
          <cell r="F364">
            <v>0</v>
          </cell>
          <cell r="P364">
            <v>0</v>
          </cell>
          <cell r="S364">
            <v>0</v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>
            <v>0</v>
          </cell>
          <cell r="S365">
            <v>0</v>
          </cell>
        </row>
        <row r="366">
          <cell r="E366" t="str">
            <v>METÁLICA</v>
          </cell>
          <cell r="F366">
            <v>0</v>
          </cell>
          <cell r="P366">
            <v>0</v>
          </cell>
          <cell r="S366">
            <v>0</v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>
            <v>0</v>
          </cell>
          <cell r="S367">
            <v>0</v>
          </cell>
        </row>
        <row r="368">
          <cell r="E368" t="str">
            <v>ELÉTRICA</v>
          </cell>
          <cell r="F368">
            <v>0</v>
          </cell>
          <cell r="P368">
            <v>0</v>
          </cell>
          <cell r="S368">
            <v>0</v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>
            <v>0</v>
          </cell>
          <cell r="S369">
            <v>0</v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>
            <v>0</v>
          </cell>
          <cell r="S370">
            <v>0</v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>
            <v>0</v>
          </cell>
          <cell r="S371">
            <v>0</v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>
            <v>0</v>
          </cell>
          <cell r="S372">
            <v>0</v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>
            <v>0</v>
          </cell>
          <cell r="S373">
            <v>0</v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>
            <v>0</v>
          </cell>
          <cell r="S374">
            <v>0</v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>
            <v>0</v>
          </cell>
          <cell r="S375">
            <v>0</v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>
            <v>0</v>
          </cell>
          <cell r="S376">
            <v>0</v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>
            <v>0</v>
          </cell>
          <cell r="S377">
            <v>0</v>
          </cell>
        </row>
        <row r="378">
          <cell r="E378" t="str">
            <v>TELEFONIA E DADOS</v>
          </cell>
          <cell r="F378">
            <v>0</v>
          </cell>
          <cell r="P378">
            <v>0</v>
          </cell>
          <cell r="S378">
            <v>0</v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>
            <v>0</v>
          </cell>
          <cell r="S379">
            <v>0</v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>
            <v>0</v>
          </cell>
          <cell r="S380">
            <v>0</v>
          </cell>
        </row>
        <row r="381">
          <cell r="E381" t="str">
            <v>HIDROSSANITÁRIAS</v>
          </cell>
          <cell r="F381">
            <v>0</v>
          </cell>
          <cell r="P381">
            <v>0</v>
          </cell>
          <cell r="S381">
            <v>0</v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>
            <v>0</v>
          </cell>
          <cell r="S382">
            <v>0</v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>
            <v>0</v>
          </cell>
          <cell r="S383">
            <v>0</v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>
            <v>0</v>
          </cell>
          <cell r="S384">
            <v>0</v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>
            <v>0</v>
          </cell>
          <cell r="S385">
            <v>0</v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>
            <v>0</v>
          </cell>
          <cell r="S386">
            <v>0</v>
          </cell>
        </row>
        <row r="387">
          <cell r="E387" t="str">
            <v>ORÇAMENTAÇÃO</v>
          </cell>
          <cell r="F387">
            <v>0</v>
          </cell>
          <cell r="P387">
            <v>0</v>
          </cell>
          <cell r="S387">
            <v>0</v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>
            <v>0</v>
          </cell>
          <cell r="S388">
            <v>0</v>
          </cell>
        </row>
        <row r="389">
          <cell r="E389" t="str">
            <v>ANÁLISE DE PROPOSTA</v>
          </cell>
          <cell r="F389">
            <v>0</v>
          </cell>
          <cell r="P389">
            <v>0</v>
          </cell>
          <cell r="S389">
            <v>0</v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>
            <v>0</v>
          </cell>
          <cell r="S390">
            <v>0</v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>
            <v>0</v>
          </cell>
          <cell r="S391">
            <v>0</v>
          </cell>
        </row>
        <row r="392">
          <cell r="E392" t="str">
            <v>ARQUITETURA</v>
          </cell>
          <cell r="F392">
            <v>0</v>
          </cell>
          <cell r="P392">
            <v>0</v>
          </cell>
          <cell r="S392">
            <v>0</v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>
            <v>0</v>
          </cell>
          <cell r="S393">
            <v>0</v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>
            <v>0</v>
          </cell>
          <cell r="S394">
            <v>0</v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>
            <v>0</v>
          </cell>
          <cell r="S395">
            <v>0</v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>
            <v>0</v>
          </cell>
          <cell r="S396">
            <v>0</v>
          </cell>
        </row>
        <row r="397">
          <cell r="E397" t="str">
            <v>CONCRETO</v>
          </cell>
          <cell r="F397">
            <v>0</v>
          </cell>
          <cell r="P397">
            <v>0</v>
          </cell>
          <cell r="S397">
            <v>0</v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>
            <v>0</v>
          </cell>
          <cell r="S398">
            <v>0</v>
          </cell>
        </row>
        <row r="399">
          <cell r="E399" t="str">
            <v>METÁLICA</v>
          </cell>
          <cell r="F399">
            <v>0</v>
          </cell>
          <cell r="P399">
            <v>0</v>
          </cell>
          <cell r="S399">
            <v>0</v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>
            <v>0</v>
          </cell>
          <cell r="S400">
            <v>0</v>
          </cell>
        </row>
        <row r="401">
          <cell r="E401" t="str">
            <v>ELÉTRICA</v>
          </cell>
          <cell r="F401">
            <v>0</v>
          </cell>
          <cell r="P401">
            <v>0</v>
          </cell>
          <cell r="S401">
            <v>0</v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>
            <v>0</v>
          </cell>
          <cell r="S402">
            <v>0</v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>
            <v>0</v>
          </cell>
          <cell r="S403">
            <v>0</v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>
            <v>0</v>
          </cell>
          <cell r="S404">
            <v>0</v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>
            <v>0</v>
          </cell>
          <cell r="S405">
            <v>0</v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>
            <v>0</v>
          </cell>
          <cell r="S406">
            <v>0</v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>
            <v>0</v>
          </cell>
          <cell r="S407">
            <v>0</v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>
            <v>0</v>
          </cell>
          <cell r="S408">
            <v>0</v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>
            <v>0</v>
          </cell>
          <cell r="S409">
            <v>0</v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>
            <v>0</v>
          </cell>
          <cell r="S410">
            <v>0</v>
          </cell>
        </row>
        <row r="411">
          <cell r="E411" t="str">
            <v>HIDROSSANITÁRIAS</v>
          </cell>
          <cell r="F411">
            <v>0</v>
          </cell>
          <cell r="P411">
            <v>0</v>
          </cell>
          <cell r="S411">
            <v>0</v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>
            <v>0</v>
          </cell>
          <cell r="S412">
            <v>0</v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>
            <v>0</v>
          </cell>
          <cell r="S413">
            <v>0</v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>
            <v>0</v>
          </cell>
          <cell r="S414">
            <v>0</v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>
            <v>0</v>
          </cell>
          <cell r="S415">
            <v>0</v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>
            <v>0</v>
          </cell>
          <cell r="S416">
            <v>0</v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>
            <v>0</v>
          </cell>
          <cell r="S417">
            <v>0</v>
          </cell>
        </row>
        <row r="418">
          <cell r="E418" t="str">
            <v>ORÇAMENTAÇÃO</v>
          </cell>
          <cell r="F418">
            <v>0</v>
          </cell>
          <cell r="P418">
            <v>0</v>
          </cell>
          <cell r="S418">
            <v>0</v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>
            <v>0</v>
          </cell>
          <cell r="S419">
            <v>0</v>
          </cell>
        </row>
        <row r="420">
          <cell r="E420" t="str">
            <v>ANÁLISE DE PROPOSTA</v>
          </cell>
          <cell r="F420">
            <v>0</v>
          </cell>
          <cell r="P420">
            <v>0</v>
          </cell>
          <cell r="S420">
            <v>0</v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>
            <v>0</v>
          </cell>
          <cell r="S421">
            <v>0</v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>
            <v>0</v>
          </cell>
          <cell r="S422">
            <v>0</v>
          </cell>
        </row>
        <row r="423">
          <cell r="E423" t="str">
            <v>ARQUITETURA</v>
          </cell>
          <cell r="F423">
            <v>0</v>
          </cell>
          <cell r="P423">
            <v>0</v>
          </cell>
          <cell r="S423">
            <v>0</v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>
            <v>0</v>
          </cell>
          <cell r="S424">
            <v>0</v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>
            <v>0</v>
          </cell>
          <cell r="S425">
            <v>0</v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>
            <v>0</v>
          </cell>
          <cell r="S426">
            <v>0</v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>
            <v>0</v>
          </cell>
          <cell r="S427">
            <v>0</v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>
            <v>0</v>
          </cell>
          <cell r="S428">
            <v>0</v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>
            <v>0</v>
          </cell>
          <cell r="S429">
            <v>0</v>
          </cell>
        </row>
        <row r="430">
          <cell r="E430" t="str">
            <v>CONCRETO</v>
          </cell>
          <cell r="F430">
            <v>0</v>
          </cell>
          <cell r="P430">
            <v>0</v>
          </cell>
          <cell r="S430">
            <v>0</v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>
            <v>0</v>
          </cell>
          <cell r="S431">
            <v>0</v>
          </cell>
        </row>
        <row r="432">
          <cell r="E432" t="str">
            <v>METÁLICA</v>
          </cell>
          <cell r="F432">
            <v>0</v>
          </cell>
          <cell r="P432">
            <v>0</v>
          </cell>
          <cell r="S432">
            <v>0</v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>
            <v>0</v>
          </cell>
          <cell r="S433">
            <v>0</v>
          </cell>
        </row>
        <row r="434">
          <cell r="E434" t="str">
            <v>ELÉTRICA</v>
          </cell>
          <cell r="F434">
            <v>0</v>
          </cell>
          <cell r="P434">
            <v>0</v>
          </cell>
          <cell r="S434">
            <v>0</v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>
            <v>0</v>
          </cell>
          <cell r="S435">
            <v>0</v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>
            <v>0</v>
          </cell>
          <cell r="S436">
            <v>0</v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>
            <v>0</v>
          </cell>
          <cell r="S437">
            <v>0</v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>
            <v>0</v>
          </cell>
          <cell r="S438">
            <v>0</v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>
            <v>0</v>
          </cell>
          <cell r="S439">
            <v>0</v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>
            <v>0</v>
          </cell>
          <cell r="S440">
            <v>0</v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>
            <v>0</v>
          </cell>
          <cell r="S441">
            <v>0</v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>
            <v>0</v>
          </cell>
          <cell r="S442">
            <v>0</v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>
            <v>0</v>
          </cell>
          <cell r="S443">
            <v>0</v>
          </cell>
        </row>
        <row r="444">
          <cell r="E444" t="str">
            <v>TELEFONIA E DADOS</v>
          </cell>
          <cell r="F444">
            <v>0</v>
          </cell>
          <cell r="P444">
            <v>0</v>
          </cell>
          <cell r="S444">
            <v>0</v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>
            <v>0</v>
          </cell>
          <cell r="S445">
            <v>0</v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>
            <v>0</v>
          </cell>
          <cell r="S446">
            <v>0</v>
          </cell>
        </row>
        <row r="447">
          <cell r="E447" t="str">
            <v>HIDROSSANITÁRIAS</v>
          </cell>
          <cell r="F447">
            <v>0</v>
          </cell>
          <cell r="P447">
            <v>0</v>
          </cell>
          <cell r="S447">
            <v>0</v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>
            <v>0</v>
          </cell>
          <cell r="S448">
            <v>0</v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>
            <v>0</v>
          </cell>
          <cell r="S449">
            <v>0</v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>
            <v>0</v>
          </cell>
          <cell r="S450">
            <v>0</v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>
            <v>0</v>
          </cell>
          <cell r="S451">
            <v>0</v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>
            <v>0</v>
          </cell>
          <cell r="S452">
            <v>0</v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>
            <v>0</v>
          </cell>
          <cell r="S453">
            <v>0</v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>
            <v>0</v>
          </cell>
          <cell r="S454">
            <v>0</v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>
            <v>0</v>
          </cell>
          <cell r="S455">
            <v>0</v>
          </cell>
        </row>
        <row r="456">
          <cell r="E456" t="str">
            <v>ORÇAMENTAÇÃO</v>
          </cell>
          <cell r="F456">
            <v>0</v>
          </cell>
          <cell r="P456">
            <v>0</v>
          </cell>
          <cell r="S456">
            <v>0</v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>
            <v>0</v>
          </cell>
          <cell r="S457">
            <v>0</v>
          </cell>
        </row>
        <row r="458">
          <cell r="E458" t="str">
            <v>ANÁLISE DE PROPOSTA</v>
          </cell>
          <cell r="F458">
            <v>0</v>
          </cell>
          <cell r="P458">
            <v>0</v>
          </cell>
          <cell r="S458">
            <v>0</v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>
            <v>0</v>
          </cell>
          <cell r="S459">
            <v>0</v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>
            <v>0</v>
          </cell>
          <cell r="S460">
            <v>0</v>
          </cell>
        </row>
        <row r="461">
          <cell r="E461" t="str">
            <v>ARQUITETURA</v>
          </cell>
          <cell r="F461">
            <v>0</v>
          </cell>
          <cell r="P461">
            <v>0</v>
          </cell>
          <cell r="S461">
            <v>0</v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>
            <v>0</v>
          </cell>
          <cell r="S462">
            <v>0</v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>
            <v>0</v>
          </cell>
          <cell r="S463">
            <v>0</v>
          </cell>
        </row>
        <row r="464">
          <cell r="E464" t="str">
            <v>CONCRETO</v>
          </cell>
          <cell r="F464">
            <v>0</v>
          </cell>
          <cell r="P464">
            <v>0</v>
          </cell>
          <cell r="S464">
            <v>0</v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>
            <v>0</v>
          </cell>
          <cell r="S465">
            <v>0</v>
          </cell>
        </row>
        <row r="466">
          <cell r="E466" t="str">
            <v>METÁLICA</v>
          </cell>
          <cell r="F466">
            <v>0</v>
          </cell>
          <cell r="P466">
            <v>0</v>
          </cell>
          <cell r="S466">
            <v>0</v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>
            <v>0</v>
          </cell>
          <cell r="S467">
            <v>0</v>
          </cell>
        </row>
        <row r="468">
          <cell r="E468" t="str">
            <v>ELÉTRICA</v>
          </cell>
          <cell r="F468">
            <v>0</v>
          </cell>
          <cell r="P468">
            <v>0</v>
          </cell>
          <cell r="S468">
            <v>0</v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>
            <v>0</v>
          </cell>
          <cell r="S469">
            <v>0</v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>
            <v>0</v>
          </cell>
          <cell r="S470">
            <v>0</v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>
            <v>0</v>
          </cell>
          <cell r="S471">
            <v>0</v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>
            <v>0</v>
          </cell>
          <cell r="S472">
            <v>0</v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>
            <v>0</v>
          </cell>
          <cell r="S473">
            <v>0</v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>
            <v>0</v>
          </cell>
          <cell r="S474">
            <v>0</v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>
            <v>0</v>
          </cell>
          <cell r="S475">
            <v>0</v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>
            <v>0</v>
          </cell>
          <cell r="S476">
            <v>0</v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>
            <v>0</v>
          </cell>
          <cell r="S477">
            <v>0</v>
          </cell>
        </row>
        <row r="478">
          <cell r="E478" t="str">
            <v>HIDROSSANITÁRIAS</v>
          </cell>
          <cell r="F478">
            <v>0</v>
          </cell>
          <cell r="P478">
            <v>0</v>
          </cell>
          <cell r="S478">
            <v>0</v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>
            <v>0</v>
          </cell>
          <cell r="S479">
            <v>0</v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>
            <v>0</v>
          </cell>
          <cell r="S480">
            <v>0</v>
          </cell>
        </row>
        <row r="481">
          <cell r="E481" t="str">
            <v>ORÇAMENTAÇÃO</v>
          </cell>
          <cell r="F481">
            <v>0</v>
          </cell>
          <cell r="P481">
            <v>0</v>
          </cell>
          <cell r="S481">
            <v>0</v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>
            <v>0</v>
          </cell>
          <cell r="S482">
            <v>0</v>
          </cell>
        </row>
        <row r="483">
          <cell r="E483" t="str">
            <v>ANÁLISE DE PROPOSTA</v>
          </cell>
          <cell r="F483">
            <v>0</v>
          </cell>
          <cell r="P483">
            <v>0</v>
          </cell>
          <cell r="S483">
            <v>0</v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>
            <v>0</v>
          </cell>
          <cell r="S484">
            <v>0</v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>
            <v>0</v>
          </cell>
          <cell r="S485">
            <v>0</v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>
            <v>0</v>
          </cell>
          <cell r="S486">
            <v>0</v>
          </cell>
        </row>
        <row r="487">
          <cell r="E487" t="str">
            <v>ARQUITETURA</v>
          </cell>
          <cell r="F487">
            <v>0</v>
          </cell>
          <cell r="P487">
            <v>0</v>
          </cell>
          <cell r="S487">
            <v>0</v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>
            <v>0</v>
          </cell>
          <cell r="S488">
            <v>0</v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>
            <v>0</v>
          </cell>
          <cell r="S489">
            <v>0</v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>
            <v>0</v>
          </cell>
          <cell r="S490">
            <v>0</v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>
            <v>0</v>
          </cell>
          <cell r="S491">
            <v>0</v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>
            <v>0</v>
          </cell>
          <cell r="S492">
            <v>0</v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>
            <v>0</v>
          </cell>
          <cell r="S493">
            <v>0</v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>
            <v>0</v>
          </cell>
          <cell r="S494">
            <v>0</v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>
            <v>0</v>
          </cell>
          <cell r="S495">
            <v>0</v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>
            <v>0</v>
          </cell>
          <cell r="S496">
            <v>0</v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>
            <v>0</v>
          </cell>
          <cell r="S497">
            <v>0</v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>
            <v>0</v>
          </cell>
          <cell r="S498">
            <v>0</v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>
            <v>0</v>
          </cell>
          <cell r="S499">
            <v>0</v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>
            <v>0</v>
          </cell>
          <cell r="S500">
            <v>0</v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>
            <v>0</v>
          </cell>
          <cell r="S501">
            <v>0</v>
          </cell>
        </row>
        <row r="502">
          <cell r="E502" t="str">
            <v>CONCRETO</v>
          </cell>
          <cell r="F502">
            <v>0</v>
          </cell>
          <cell r="P502">
            <v>0</v>
          </cell>
          <cell r="S502">
            <v>0</v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>
            <v>0</v>
          </cell>
          <cell r="S503">
            <v>0</v>
          </cell>
        </row>
        <row r="504">
          <cell r="E504" t="str">
            <v>METÁLICA</v>
          </cell>
          <cell r="F504">
            <v>0</v>
          </cell>
          <cell r="P504">
            <v>0</v>
          </cell>
          <cell r="S504">
            <v>0</v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>
            <v>0</v>
          </cell>
          <cell r="S505">
            <v>0</v>
          </cell>
        </row>
        <row r="506">
          <cell r="E506" t="str">
            <v>HIDROSSANITÁRIAS</v>
          </cell>
          <cell r="F506">
            <v>0</v>
          </cell>
          <cell r="P506">
            <v>0</v>
          </cell>
          <cell r="S506">
            <v>0</v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>
            <v>0</v>
          </cell>
          <cell r="S507">
            <v>0</v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>
            <v>0</v>
          </cell>
          <cell r="S508">
            <v>0</v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>
            <v>0</v>
          </cell>
          <cell r="S509">
            <v>0</v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>
            <v>0</v>
          </cell>
          <cell r="S510">
            <v>0</v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>
            <v>0</v>
          </cell>
          <cell r="S511">
            <v>0</v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>
            <v>0</v>
          </cell>
          <cell r="S512">
            <v>0</v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>
            <v>0</v>
          </cell>
          <cell r="S513">
            <v>0</v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>
            <v>0</v>
          </cell>
          <cell r="S514">
            <v>0</v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>
            <v>0</v>
          </cell>
          <cell r="S515">
            <v>0</v>
          </cell>
        </row>
        <row r="516">
          <cell r="E516" t="str">
            <v>ARQUITETURA</v>
          </cell>
          <cell r="F516">
            <v>0</v>
          </cell>
          <cell r="P516">
            <v>0</v>
          </cell>
          <cell r="S516">
            <v>0</v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>
            <v>0</v>
          </cell>
          <cell r="S517">
            <v>0</v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>
            <v>0</v>
          </cell>
          <cell r="S518">
            <v>0</v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>
            <v>0</v>
          </cell>
          <cell r="S519">
            <v>0</v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>
            <v>0</v>
          </cell>
          <cell r="S520">
            <v>0</v>
          </cell>
        </row>
        <row r="521">
          <cell r="E521" t="str">
            <v>CONCRETO</v>
          </cell>
          <cell r="F521">
            <v>0</v>
          </cell>
          <cell r="P521">
            <v>0</v>
          </cell>
          <cell r="S521">
            <v>0</v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>
            <v>0</v>
          </cell>
          <cell r="S522">
            <v>0</v>
          </cell>
        </row>
        <row r="523">
          <cell r="E523" t="str">
            <v>METÁLICA</v>
          </cell>
          <cell r="F523">
            <v>0</v>
          </cell>
          <cell r="P523">
            <v>0</v>
          </cell>
          <cell r="S523">
            <v>0</v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>
            <v>0</v>
          </cell>
          <cell r="S524">
            <v>0</v>
          </cell>
        </row>
        <row r="525">
          <cell r="E525" t="str">
            <v>ELÉTRICA</v>
          </cell>
          <cell r="F525">
            <v>0</v>
          </cell>
          <cell r="P525">
            <v>0</v>
          </cell>
          <cell r="S525">
            <v>0</v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>
            <v>0</v>
          </cell>
          <cell r="S526">
            <v>0</v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>
            <v>0</v>
          </cell>
          <cell r="S527">
            <v>0</v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>
            <v>0</v>
          </cell>
          <cell r="S528">
            <v>0</v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>
            <v>0</v>
          </cell>
          <cell r="S529">
            <v>0</v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>
            <v>0</v>
          </cell>
          <cell r="S530">
            <v>0</v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>
            <v>0</v>
          </cell>
          <cell r="S531">
            <v>0</v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>
            <v>0</v>
          </cell>
          <cell r="S532">
            <v>0</v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>
            <v>0</v>
          </cell>
          <cell r="S533">
            <v>0</v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>
            <v>0</v>
          </cell>
          <cell r="S534">
            <v>0</v>
          </cell>
        </row>
        <row r="535">
          <cell r="E535" t="str">
            <v>HIDROSSANITÁRIAS</v>
          </cell>
          <cell r="F535">
            <v>0</v>
          </cell>
          <cell r="P535">
            <v>0</v>
          </cell>
          <cell r="S535">
            <v>0</v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>
            <v>0</v>
          </cell>
          <cell r="S536">
            <v>0</v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>
            <v>0</v>
          </cell>
          <cell r="S537">
            <v>0</v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>
            <v>0</v>
          </cell>
          <cell r="S538">
            <v>0</v>
          </cell>
        </row>
        <row r="539">
          <cell r="E539" t="str">
            <v>ORÇAMENTAÇÃO</v>
          </cell>
          <cell r="F539">
            <v>0</v>
          </cell>
          <cell r="P539">
            <v>0</v>
          </cell>
          <cell r="S539">
            <v>0</v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>
            <v>0</v>
          </cell>
          <cell r="S540">
            <v>0</v>
          </cell>
        </row>
        <row r="541">
          <cell r="E541" t="str">
            <v>ANÁLISE DE PROPOSTA</v>
          </cell>
          <cell r="F541">
            <v>0</v>
          </cell>
          <cell r="P541">
            <v>0</v>
          </cell>
          <cell r="S541">
            <v>0</v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>
            <v>0</v>
          </cell>
          <cell r="S542">
            <v>0</v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>
            <v>0</v>
          </cell>
          <cell r="S543">
            <v>0</v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>
            <v>0</v>
          </cell>
          <cell r="S544">
            <v>0</v>
          </cell>
        </row>
        <row r="545">
          <cell r="E545" t="str">
            <v>ARQUITETURA</v>
          </cell>
          <cell r="F545">
            <v>0</v>
          </cell>
          <cell r="P545">
            <v>0</v>
          </cell>
          <cell r="S545">
            <v>0</v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>
            <v>0</v>
          </cell>
          <cell r="S546">
            <v>0</v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>
            <v>0</v>
          </cell>
          <cell r="S547">
            <v>0</v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>
            <v>0</v>
          </cell>
          <cell r="S548">
            <v>0</v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>
            <v>0</v>
          </cell>
          <cell r="S549">
            <v>0</v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>
            <v>0</v>
          </cell>
          <cell r="S550">
            <v>0</v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>
            <v>0</v>
          </cell>
          <cell r="S551">
            <v>0</v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>
            <v>0</v>
          </cell>
          <cell r="S552">
            <v>0</v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>
            <v>0</v>
          </cell>
          <cell r="S553">
            <v>0</v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>
            <v>0</v>
          </cell>
          <cell r="S554">
            <v>0</v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>
            <v>0</v>
          </cell>
          <cell r="S555">
            <v>0</v>
          </cell>
        </row>
        <row r="556">
          <cell r="E556" t="str">
            <v>METÁLICA</v>
          </cell>
          <cell r="F556">
            <v>0</v>
          </cell>
          <cell r="P556">
            <v>0</v>
          </cell>
          <cell r="S556">
            <v>0</v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>
            <v>0</v>
          </cell>
          <cell r="S557">
            <v>0</v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>
            <v>0</v>
          </cell>
          <cell r="S558">
            <v>0</v>
          </cell>
        </row>
        <row r="559">
          <cell r="E559" t="str">
            <v>ELÉTRICA</v>
          </cell>
          <cell r="F559">
            <v>0</v>
          </cell>
          <cell r="P559">
            <v>0</v>
          </cell>
          <cell r="S559">
            <v>0</v>
          </cell>
        </row>
        <row r="560">
          <cell r="E560" t="str">
            <v>PASSARELAS (Escritório Administrativo)</v>
          </cell>
          <cell r="F560">
            <v>0</v>
          </cell>
          <cell r="P560">
            <v>0</v>
          </cell>
          <cell r="S560">
            <v>0</v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>
            <v>0</v>
          </cell>
          <cell r="S561">
            <v>0</v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>
            <v>0</v>
          </cell>
          <cell r="S562">
            <v>0</v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>
            <v>0</v>
          </cell>
          <cell r="S563">
            <v>0</v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>
            <v>0</v>
          </cell>
          <cell r="S564">
            <v>0</v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>
            <v>0</v>
          </cell>
          <cell r="S565">
            <v>0</v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>
            <v>0</v>
          </cell>
          <cell r="S566">
            <v>0</v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>
            <v>0</v>
          </cell>
          <cell r="S567">
            <v>0</v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>
            <v>0</v>
          </cell>
          <cell r="S568">
            <v>0</v>
          </cell>
        </row>
        <row r="569">
          <cell r="E569" t="str">
            <v>ORÇAMENTAÇÃO</v>
          </cell>
          <cell r="F569">
            <v>0</v>
          </cell>
          <cell r="P569">
            <v>0</v>
          </cell>
          <cell r="S569">
            <v>0</v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>
            <v>0</v>
          </cell>
          <cell r="S570">
            <v>0</v>
          </cell>
        </row>
        <row r="571">
          <cell r="E571" t="str">
            <v>ANÁLISE DE PROPOSTA</v>
          </cell>
          <cell r="F571">
            <v>0</v>
          </cell>
          <cell r="P571">
            <v>0</v>
          </cell>
          <cell r="S571">
            <v>0</v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>
            <v>0</v>
          </cell>
          <cell r="S572">
            <v>0</v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>
            <v>0</v>
          </cell>
          <cell r="S573">
            <v>0</v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>
            <v>0</v>
          </cell>
          <cell r="S574">
            <v>0</v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>
            <v>0</v>
          </cell>
          <cell r="S575">
            <v>0</v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>
            <v>0</v>
          </cell>
          <cell r="S576">
            <v>0</v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>
            <v>0</v>
          </cell>
          <cell r="S577">
            <v>0</v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>
            <v>0</v>
          </cell>
          <cell r="S578">
            <v>0</v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>
            <v>0</v>
          </cell>
          <cell r="S579">
            <v>0</v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>
            <v>0</v>
          </cell>
          <cell r="S580">
            <v>0</v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>
            <v>0</v>
          </cell>
          <cell r="S581">
            <v>0</v>
          </cell>
        </row>
        <row r="582">
          <cell r="E582" t="str">
            <v>HIDROSSANITÁRIAS</v>
          </cell>
          <cell r="F582">
            <v>0</v>
          </cell>
          <cell r="P582">
            <v>0</v>
          </cell>
          <cell r="S582">
            <v>0</v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>
            <v>0</v>
          </cell>
          <cell r="S583">
            <v>0</v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>
            <v>0</v>
          </cell>
          <cell r="S584">
            <v>0</v>
          </cell>
        </row>
        <row r="585">
          <cell r="E585" t="str">
            <v>ORÇAMENTAÇÃO</v>
          </cell>
          <cell r="F585">
            <v>0</v>
          </cell>
          <cell r="P585">
            <v>0</v>
          </cell>
          <cell r="S585">
            <v>0</v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>
            <v>0</v>
          </cell>
          <cell r="S586">
            <v>0</v>
          </cell>
        </row>
        <row r="587">
          <cell r="E587" t="str">
            <v>ANÁLISE DE PROPOSTA</v>
          </cell>
          <cell r="F587">
            <v>0</v>
          </cell>
          <cell r="P587">
            <v>0</v>
          </cell>
          <cell r="S587">
            <v>0</v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>
            <v>0</v>
          </cell>
          <cell r="S588">
            <v>0</v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>
            <v>0</v>
          </cell>
          <cell r="S589">
            <v>0</v>
          </cell>
        </row>
        <row r="590">
          <cell r="E590" t="str">
            <v>ARQUITETURA</v>
          </cell>
          <cell r="F590">
            <v>0</v>
          </cell>
          <cell r="P590">
            <v>0</v>
          </cell>
          <cell r="S590">
            <v>0</v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>
            <v>0</v>
          </cell>
          <cell r="S591">
            <v>0</v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>
            <v>0</v>
          </cell>
          <cell r="S592">
            <v>0</v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>
            <v>0</v>
          </cell>
          <cell r="S593">
            <v>0</v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>
            <v>0</v>
          </cell>
          <cell r="S594">
            <v>0</v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>
            <v>0</v>
          </cell>
          <cell r="S595">
            <v>0</v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>
            <v>0</v>
          </cell>
          <cell r="S596">
            <v>0</v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>
            <v>0</v>
          </cell>
          <cell r="S597">
            <v>0</v>
          </cell>
        </row>
        <row r="598">
          <cell r="E598" t="str">
            <v>CONCRETO</v>
          </cell>
          <cell r="F598">
            <v>0</v>
          </cell>
          <cell r="P598">
            <v>0</v>
          </cell>
          <cell r="S598">
            <v>0</v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>
            <v>0</v>
          </cell>
          <cell r="S599">
            <v>0</v>
          </cell>
        </row>
        <row r="600">
          <cell r="E600" t="str">
            <v>METÁLICA</v>
          </cell>
          <cell r="F600">
            <v>0</v>
          </cell>
          <cell r="P600">
            <v>0</v>
          </cell>
          <cell r="S600">
            <v>0</v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>
            <v>0</v>
          </cell>
          <cell r="S601">
            <v>0</v>
          </cell>
        </row>
        <row r="602">
          <cell r="E602" t="str">
            <v>ELÉTRICA</v>
          </cell>
          <cell r="F602">
            <v>0</v>
          </cell>
          <cell r="P602">
            <v>0</v>
          </cell>
          <cell r="S602">
            <v>0</v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>
            <v>0</v>
          </cell>
          <cell r="S603">
            <v>0</v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>
            <v>0</v>
          </cell>
          <cell r="S604">
            <v>0</v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>
            <v>0</v>
          </cell>
          <cell r="S605">
            <v>0</v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>
            <v>0</v>
          </cell>
          <cell r="S606">
            <v>0</v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>
            <v>0</v>
          </cell>
          <cell r="S607">
            <v>0</v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>
            <v>0</v>
          </cell>
          <cell r="S608">
            <v>0</v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>
            <v>0</v>
          </cell>
          <cell r="S609">
            <v>0</v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>
            <v>0</v>
          </cell>
          <cell r="S610">
            <v>0</v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>
            <v>0</v>
          </cell>
          <cell r="S611">
            <v>0</v>
          </cell>
        </row>
        <row r="612">
          <cell r="E612" t="str">
            <v>TELEFONIA E DADOS</v>
          </cell>
          <cell r="F612">
            <v>0</v>
          </cell>
          <cell r="P612">
            <v>0</v>
          </cell>
          <cell r="S612">
            <v>0</v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>
            <v>0</v>
          </cell>
          <cell r="S613">
            <v>0</v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>
            <v>0</v>
          </cell>
          <cell r="S614">
            <v>0</v>
          </cell>
        </row>
        <row r="615">
          <cell r="E615" t="str">
            <v>HIDROSSANITÁRIAS</v>
          </cell>
          <cell r="F615">
            <v>0</v>
          </cell>
          <cell r="P615">
            <v>0</v>
          </cell>
          <cell r="S615">
            <v>0</v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>
            <v>0</v>
          </cell>
          <cell r="S616">
            <v>0</v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>
            <v>0</v>
          </cell>
          <cell r="S617">
            <v>0</v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>
            <v>0</v>
          </cell>
          <cell r="S618">
            <v>0</v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>
            <v>0</v>
          </cell>
          <cell r="S619">
            <v>0</v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>
            <v>0</v>
          </cell>
          <cell r="S620">
            <v>0</v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>
            <v>0</v>
          </cell>
          <cell r="S621">
            <v>0</v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>
            <v>0</v>
          </cell>
          <cell r="S622">
            <v>0</v>
          </cell>
        </row>
        <row r="623">
          <cell r="E623" t="str">
            <v>ORÇAMENTAÇÃO</v>
          </cell>
          <cell r="F623">
            <v>0</v>
          </cell>
          <cell r="P623">
            <v>0</v>
          </cell>
          <cell r="S623">
            <v>0</v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>
            <v>0</v>
          </cell>
          <cell r="S624">
            <v>0</v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>
            <v>0</v>
          </cell>
          <cell r="S625">
            <v>0</v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>
            <v>0</v>
          </cell>
          <cell r="S626">
            <v>0</v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>
            <v>0</v>
          </cell>
          <cell r="S627">
            <v>0</v>
          </cell>
        </row>
        <row r="628">
          <cell r="E628" t="str">
            <v>ARQUITETURA</v>
          </cell>
          <cell r="F628">
            <v>0</v>
          </cell>
          <cell r="P628">
            <v>0</v>
          </cell>
          <cell r="S628">
            <v>0</v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>
            <v>0</v>
          </cell>
          <cell r="S629">
            <v>0</v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>
            <v>0</v>
          </cell>
          <cell r="S630">
            <v>0</v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>
            <v>0</v>
          </cell>
          <cell r="S631">
            <v>0</v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>
            <v>0</v>
          </cell>
          <cell r="S632">
            <v>0</v>
          </cell>
        </row>
        <row r="633">
          <cell r="E633" t="str">
            <v>CONCRETO</v>
          </cell>
          <cell r="F633">
            <v>0</v>
          </cell>
          <cell r="P633">
            <v>0</v>
          </cell>
          <cell r="S633">
            <v>0</v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>
            <v>0</v>
          </cell>
          <cell r="S634">
            <v>0</v>
          </cell>
        </row>
        <row r="635">
          <cell r="E635" t="str">
            <v>METÁLICA</v>
          </cell>
          <cell r="F635">
            <v>0</v>
          </cell>
          <cell r="P635">
            <v>0</v>
          </cell>
          <cell r="S635">
            <v>0</v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>
            <v>0</v>
          </cell>
          <cell r="S636">
            <v>0</v>
          </cell>
        </row>
        <row r="637">
          <cell r="E637" t="str">
            <v>ELÉTRICA</v>
          </cell>
          <cell r="F637">
            <v>0</v>
          </cell>
          <cell r="P637">
            <v>0</v>
          </cell>
          <cell r="S637">
            <v>0</v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>
            <v>0</v>
          </cell>
          <cell r="S638">
            <v>0</v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>
            <v>0</v>
          </cell>
          <cell r="S639">
            <v>0</v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>
            <v>0</v>
          </cell>
          <cell r="S640">
            <v>0</v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>
            <v>0</v>
          </cell>
          <cell r="S641">
            <v>0</v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>
            <v>0</v>
          </cell>
          <cell r="S642">
            <v>0</v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>
            <v>0</v>
          </cell>
          <cell r="S643">
            <v>0</v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>
            <v>0</v>
          </cell>
          <cell r="S644">
            <v>0</v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>
            <v>0</v>
          </cell>
          <cell r="S645">
            <v>0</v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>
            <v>0</v>
          </cell>
          <cell r="S646">
            <v>0</v>
          </cell>
        </row>
        <row r="647">
          <cell r="E647" t="str">
            <v>TELEFONIA E DADOS</v>
          </cell>
          <cell r="F647">
            <v>0</v>
          </cell>
          <cell r="P647">
            <v>0</v>
          </cell>
          <cell r="S647">
            <v>0</v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>
            <v>0</v>
          </cell>
          <cell r="S648">
            <v>0</v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>
            <v>0</v>
          </cell>
          <cell r="S649">
            <v>0</v>
          </cell>
        </row>
        <row r="650">
          <cell r="E650" t="str">
            <v>HIDROSSANITÁRIA</v>
          </cell>
          <cell r="F650">
            <v>0</v>
          </cell>
          <cell r="P650">
            <v>0</v>
          </cell>
          <cell r="S650">
            <v>0</v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>
            <v>0</v>
          </cell>
          <cell r="S651">
            <v>0</v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>
            <v>0</v>
          </cell>
          <cell r="S652">
            <v>0</v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>
            <v>0</v>
          </cell>
          <cell r="S653">
            <v>0</v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>
            <v>0</v>
          </cell>
          <cell r="S654">
            <v>0</v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>
            <v>0</v>
          </cell>
          <cell r="S655">
            <v>0</v>
          </cell>
        </row>
        <row r="656">
          <cell r="E656" t="str">
            <v>ORÇAMENTAÇÃO</v>
          </cell>
          <cell r="F656">
            <v>0</v>
          </cell>
          <cell r="P656">
            <v>0</v>
          </cell>
          <cell r="S656">
            <v>0</v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>
            <v>0</v>
          </cell>
          <cell r="S657">
            <v>0</v>
          </cell>
        </row>
        <row r="658">
          <cell r="E658" t="str">
            <v>ANÁLISE DE PROPOSTA</v>
          </cell>
          <cell r="F658">
            <v>0</v>
          </cell>
          <cell r="P658">
            <v>0</v>
          </cell>
          <cell r="S658">
            <v>0</v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>
            <v>0</v>
          </cell>
          <cell r="S659">
            <v>0</v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>
            <v>0</v>
          </cell>
          <cell r="S660">
            <v>0</v>
          </cell>
        </row>
        <row r="661">
          <cell r="E661" t="str">
            <v>ARQUITETURA</v>
          </cell>
          <cell r="F661">
            <v>0</v>
          </cell>
          <cell r="P661">
            <v>0</v>
          </cell>
          <cell r="S661">
            <v>0</v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>
            <v>0</v>
          </cell>
          <cell r="S662">
            <v>0</v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>
            <v>0</v>
          </cell>
          <cell r="S663">
            <v>0</v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>
            <v>0</v>
          </cell>
          <cell r="S664">
            <v>0</v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>
            <v>0</v>
          </cell>
          <cell r="S665">
            <v>0</v>
          </cell>
        </row>
        <row r="666">
          <cell r="E666" t="str">
            <v>CONCRETO</v>
          </cell>
          <cell r="F666">
            <v>0</v>
          </cell>
          <cell r="P666">
            <v>0</v>
          </cell>
          <cell r="S666">
            <v>0</v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>
            <v>0</v>
          </cell>
          <cell r="S667">
            <v>0</v>
          </cell>
        </row>
        <row r="668">
          <cell r="E668" t="str">
            <v>ELÉTRICA</v>
          </cell>
          <cell r="F668">
            <v>0</v>
          </cell>
          <cell r="P668">
            <v>0</v>
          </cell>
          <cell r="S668">
            <v>0</v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>
            <v>0</v>
          </cell>
          <cell r="S669">
            <v>0</v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>
            <v>0</v>
          </cell>
          <cell r="S670">
            <v>0</v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>
            <v>0</v>
          </cell>
          <cell r="S671">
            <v>0</v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>
            <v>0</v>
          </cell>
          <cell r="S672">
            <v>0</v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>
            <v>0</v>
          </cell>
          <cell r="S673">
            <v>0</v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>
            <v>0</v>
          </cell>
          <cell r="S674">
            <v>0</v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>
            <v>0</v>
          </cell>
          <cell r="S675">
            <v>0</v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>
            <v>0</v>
          </cell>
          <cell r="S676">
            <v>0</v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>
            <v>0</v>
          </cell>
          <cell r="S677">
            <v>0</v>
          </cell>
        </row>
        <row r="678">
          <cell r="E678" t="str">
            <v>TELEFONIA E DADOS</v>
          </cell>
          <cell r="F678">
            <v>0</v>
          </cell>
          <cell r="P678">
            <v>0</v>
          </cell>
          <cell r="S678">
            <v>0</v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>
            <v>0</v>
          </cell>
          <cell r="S679">
            <v>0</v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>
            <v>0</v>
          </cell>
          <cell r="S680">
            <v>0</v>
          </cell>
        </row>
        <row r="681">
          <cell r="E681" t="str">
            <v>HIDROSSANITÁRIA</v>
          </cell>
          <cell r="F681">
            <v>0</v>
          </cell>
          <cell r="P681">
            <v>0</v>
          </cell>
          <cell r="S681">
            <v>0</v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>
            <v>0</v>
          </cell>
          <cell r="S682">
            <v>0</v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>
            <v>0</v>
          </cell>
          <cell r="S683">
            <v>0</v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>
            <v>0</v>
          </cell>
          <cell r="S684">
            <v>0</v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>
            <v>0</v>
          </cell>
          <cell r="S685">
            <v>0</v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>
            <v>0</v>
          </cell>
          <cell r="S686">
            <v>0</v>
          </cell>
        </row>
        <row r="687">
          <cell r="E687" t="str">
            <v>DRENAGEM PORTARIA</v>
          </cell>
          <cell r="F687">
            <v>0</v>
          </cell>
          <cell r="P687">
            <v>0</v>
          </cell>
          <cell r="S687">
            <v>0</v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>
            <v>0</v>
          </cell>
          <cell r="S688">
            <v>0</v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>
            <v>0</v>
          </cell>
          <cell r="S689">
            <v>0</v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>
            <v>0</v>
          </cell>
          <cell r="S690">
            <v>0</v>
          </cell>
        </row>
        <row r="691">
          <cell r="E691" t="str">
            <v>ORÇAMENTAÇÃO</v>
          </cell>
          <cell r="F691">
            <v>0</v>
          </cell>
          <cell r="P691">
            <v>0</v>
          </cell>
          <cell r="S691">
            <v>0</v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>
            <v>0</v>
          </cell>
          <cell r="S692">
            <v>0</v>
          </cell>
        </row>
        <row r="693">
          <cell r="E693" t="str">
            <v>ANÁLISE DE PROPOSTA</v>
          </cell>
          <cell r="F693">
            <v>0</v>
          </cell>
          <cell r="P693">
            <v>0</v>
          </cell>
          <cell r="S693">
            <v>0</v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>
            <v>0</v>
          </cell>
          <cell r="S694">
            <v>0</v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>
            <v>0</v>
          </cell>
          <cell r="S695">
            <v>0</v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>
            <v>0</v>
          </cell>
          <cell r="S696">
            <v>0</v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>
            <v>0</v>
          </cell>
          <cell r="S697">
            <v>0</v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>
            <v>0</v>
          </cell>
          <cell r="S698">
            <v>0</v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>
            <v>0</v>
          </cell>
          <cell r="S699">
            <v>0</v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>
            <v>0</v>
          </cell>
          <cell r="S700">
            <v>0</v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>
            <v>0</v>
          </cell>
          <cell r="S701">
            <v>0</v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>
            <v>0</v>
          </cell>
          <cell r="S702">
            <v>0</v>
          </cell>
        </row>
        <row r="703">
          <cell r="E703" t="str">
            <v>METÁLICA</v>
          </cell>
          <cell r="F703">
            <v>0</v>
          </cell>
          <cell r="P703">
            <v>0</v>
          </cell>
          <cell r="S703">
            <v>0</v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>
            <v>0</v>
          </cell>
          <cell r="S704">
            <v>0</v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>
            <v>0</v>
          </cell>
          <cell r="S705">
            <v>0</v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>
            <v>0</v>
          </cell>
          <cell r="S706">
            <v>0</v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>
            <v>0</v>
          </cell>
          <cell r="S707">
            <v>0</v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>
            <v>0</v>
          </cell>
          <cell r="S708">
            <v>0</v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>
            <v>0</v>
          </cell>
          <cell r="S709">
            <v>0</v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>
            <v>0</v>
          </cell>
          <cell r="S710">
            <v>0</v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>
            <v>0</v>
          </cell>
          <cell r="S711">
            <v>0</v>
          </cell>
        </row>
        <row r="712">
          <cell r="E712" t="str">
            <v>ARQUITETURA</v>
          </cell>
          <cell r="F712">
            <v>0</v>
          </cell>
          <cell r="P712">
            <v>0</v>
          </cell>
          <cell r="S712">
            <v>0</v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>
            <v>0</v>
          </cell>
          <cell r="S713">
            <v>0</v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>
            <v>0</v>
          </cell>
          <cell r="S714">
            <v>0</v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>
            <v>0</v>
          </cell>
          <cell r="S715">
            <v>0</v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>
            <v>0</v>
          </cell>
          <cell r="S716">
            <v>0</v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>
            <v>0</v>
          </cell>
          <cell r="S717">
            <v>0</v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>
            <v>0</v>
          </cell>
          <cell r="S718">
            <v>0</v>
          </cell>
        </row>
        <row r="719">
          <cell r="E719" t="str">
            <v>CONCRETO</v>
          </cell>
          <cell r="F719">
            <v>0</v>
          </cell>
          <cell r="P719">
            <v>0</v>
          </cell>
          <cell r="S719">
            <v>0</v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>
            <v>0</v>
          </cell>
          <cell r="S720">
            <v>0</v>
          </cell>
        </row>
        <row r="721">
          <cell r="E721" t="str">
            <v>METÁLICA</v>
          </cell>
          <cell r="F721">
            <v>0</v>
          </cell>
          <cell r="P721">
            <v>0</v>
          </cell>
          <cell r="S721">
            <v>0</v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>
            <v>0</v>
          </cell>
          <cell r="S722">
            <v>0</v>
          </cell>
        </row>
        <row r="723">
          <cell r="E723" t="str">
            <v>ELÉTRICA</v>
          </cell>
          <cell r="F723">
            <v>0</v>
          </cell>
          <cell r="P723">
            <v>0</v>
          </cell>
          <cell r="S723">
            <v>0</v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>
            <v>0</v>
          </cell>
          <cell r="S724">
            <v>0</v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>
            <v>0</v>
          </cell>
          <cell r="S725">
            <v>0</v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>
            <v>0</v>
          </cell>
          <cell r="S726">
            <v>0</v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>
            <v>0</v>
          </cell>
          <cell r="S727">
            <v>0</v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>
            <v>0</v>
          </cell>
          <cell r="S728">
            <v>0</v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>
            <v>0</v>
          </cell>
          <cell r="S729">
            <v>0</v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>
            <v>0</v>
          </cell>
          <cell r="S730">
            <v>0</v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>
            <v>0</v>
          </cell>
          <cell r="S731">
            <v>0</v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>
            <v>0</v>
          </cell>
          <cell r="S732">
            <v>0</v>
          </cell>
        </row>
        <row r="733">
          <cell r="E733" t="str">
            <v>TELEFONIA E DADOS</v>
          </cell>
          <cell r="F733">
            <v>0</v>
          </cell>
          <cell r="P733">
            <v>0</v>
          </cell>
          <cell r="S733">
            <v>0</v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>
            <v>0</v>
          </cell>
          <cell r="S734">
            <v>0</v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>
            <v>0</v>
          </cell>
          <cell r="S735">
            <v>0</v>
          </cell>
        </row>
        <row r="736">
          <cell r="E736" t="str">
            <v>HIDROSSANITÁRIA</v>
          </cell>
          <cell r="F736">
            <v>0</v>
          </cell>
          <cell r="P736">
            <v>0</v>
          </cell>
          <cell r="S736">
            <v>0</v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>
            <v>0</v>
          </cell>
          <cell r="S737">
            <v>0</v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>
            <v>0</v>
          </cell>
          <cell r="S738">
            <v>0</v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>
            <v>0</v>
          </cell>
          <cell r="S739">
            <v>0</v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>
            <v>0</v>
          </cell>
          <cell r="S740">
            <v>0</v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>
            <v>0</v>
          </cell>
          <cell r="S741">
            <v>0</v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>
            <v>0</v>
          </cell>
          <cell r="S742">
            <v>0</v>
          </cell>
        </row>
        <row r="743">
          <cell r="E743" t="str">
            <v>ORÇAMENTAÇÃO</v>
          </cell>
          <cell r="F743">
            <v>0</v>
          </cell>
          <cell r="P743">
            <v>0</v>
          </cell>
          <cell r="S743">
            <v>0</v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>
            <v>0</v>
          </cell>
          <cell r="S744">
            <v>0</v>
          </cell>
        </row>
        <row r="745">
          <cell r="E745" t="str">
            <v>ANÁLISE DE PROPOSTA</v>
          </cell>
          <cell r="F745">
            <v>0</v>
          </cell>
          <cell r="P745">
            <v>0</v>
          </cell>
          <cell r="S745">
            <v>0</v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>
            <v>0</v>
          </cell>
          <cell r="S746">
            <v>0</v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>
            <v>0</v>
          </cell>
          <cell r="S747">
            <v>0</v>
          </cell>
        </row>
        <row r="748">
          <cell r="E748" t="str">
            <v>ARQUITETURA</v>
          </cell>
          <cell r="F748">
            <v>0</v>
          </cell>
          <cell r="P748">
            <v>0</v>
          </cell>
          <cell r="S748">
            <v>0</v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>
            <v>0</v>
          </cell>
          <cell r="S749">
            <v>0</v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>
            <v>0</v>
          </cell>
          <cell r="S750">
            <v>0</v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>
            <v>0</v>
          </cell>
          <cell r="S751">
            <v>0</v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>
            <v>0</v>
          </cell>
          <cell r="S752">
            <v>0</v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>
            <v>0</v>
          </cell>
          <cell r="S753">
            <v>0</v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>
            <v>0</v>
          </cell>
          <cell r="S754">
            <v>0</v>
          </cell>
        </row>
        <row r="755">
          <cell r="E755" t="str">
            <v>CONCRETO</v>
          </cell>
          <cell r="F755">
            <v>0</v>
          </cell>
          <cell r="P755">
            <v>0</v>
          </cell>
          <cell r="S755">
            <v>0</v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>
            <v>0</v>
          </cell>
          <cell r="S756">
            <v>0</v>
          </cell>
        </row>
        <row r="757">
          <cell r="E757" t="str">
            <v>METÁLICA</v>
          </cell>
          <cell r="F757">
            <v>0</v>
          </cell>
          <cell r="P757">
            <v>0</v>
          </cell>
          <cell r="S757">
            <v>0</v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>
            <v>0</v>
          </cell>
          <cell r="S758">
            <v>0</v>
          </cell>
        </row>
        <row r="759">
          <cell r="E759" t="str">
            <v>ELÉTRICA</v>
          </cell>
          <cell r="F759">
            <v>0</v>
          </cell>
          <cell r="P759">
            <v>0</v>
          </cell>
          <cell r="S759">
            <v>0</v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>
            <v>0</v>
          </cell>
          <cell r="S760">
            <v>0</v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>
            <v>0</v>
          </cell>
          <cell r="S761">
            <v>0</v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>
            <v>0</v>
          </cell>
          <cell r="S762">
            <v>0</v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>
            <v>0</v>
          </cell>
          <cell r="S763">
            <v>0</v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>
            <v>0</v>
          </cell>
          <cell r="S764">
            <v>0</v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>
            <v>0</v>
          </cell>
          <cell r="S765">
            <v>0</v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>
            <v>0</v>
          </cell>
          <cell r="S766">
            <v>0</v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>
            <v>0</v>
          </cell>
          <cell r="S767">
            <v>0</v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>
            <v>0</v>
          </cell>
          <cell r="S768">
            <v>0</v>
          </cell>
        </row>
        <row r="769">
          <cell r="E769" t="str">
            <v>TELEFONIA E DADOS</v>
          </cell>
          <cell r="F769">
            <v>0</v>
          </cell>
          <cell r="P769">
            <v>0</v>
          </cell>
          <cell r="S769">
            <v>0</v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>
            <v>0</v>
          </cell>
          <cell r="S770">
            <v>0</v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>
            <v>0</v>
          </cell>
          <cell r="S771">
            <v>0</v>
          </cell>
        </row>
        <row r="772">
          <cell r="E772" t="str">
            <v>HIDROSSANITÁRIAS</v>
          </cell>
          <cell r="F772">
            <v>0</v>
          </cell>
          <cell r="P772">
            <v>0</v>
          </cell>
          <cell r="S772">
            <v>0</v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>
            <v>0</v>
          </cell>
          <cell r="S773">
            <v>0</v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>
            <v>0</v>
          </cell>
          <cell r="S774">
            <v>0</v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>
            <v>0</v>
          </cell>
          <cell r="S775">
            <v>0</v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>
            <v>0</v>
          </cell>
          <cell r="S776">
            <v>0</v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>
            <v>0</v>
          </cell>
          <cell r="S777">
            <v>0</v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>
            <v>0</v>
          </cell>
          <cell r="S778">
            <v>0</v>
          </cell>
        </row>
        <row r="779">
          <cell r="E779" t="str">
            <v>ORÇAMENTAÇÃO</v>
          </cell>
          <cell r="F779">
            <v>0</v>
          </cell>
          <cell r="P779">
            <v>0</v>
          </cell>
          <cell r="S779">
            <v>0</v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>
            <v>0</v>
          </cell>
          <cell r="S780">
            <v>0</v>
          </cell>
        </row>
        <row r="781">
          <cell r="E781" t="str">
            <v>ANÁLISE DE PROPOSTA</v>
          </cell>
          <cell r="F781">
            <v>0</v>
          </cell>
          <cell r="P781">
            <v>0</v>
          </cell>
          <cell r="S781">
            <v>0</v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>
            <v>0</v>
          </cell>
          <cell r="S782">
            <v>0</v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>
            <v>0</v>
          </cell>
          <cell r="S783">
            <v>0</v>
          </cell>
        </row>
        <row r="784">
          <cell r="E784" t="str">
            <v>ARQUITETURA</v>
          </cell>
          <cell r="F784">
            <v>0</v>
          </cell>
          <cell r="P784">
            <v>0</v>
          </cell>
          <cell r="S784">
            <v>0</v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>
            <v>0</v>
          </cell>
          <cell r="S785">
            <v>0</v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>
            <v>0</v>
          </cell>
          <cell r="S786">
            <v>0</v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>
            <v>0</v>
          </cell>
          <cell r="S787">
            <v>0</v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>
            <v>0</v>
          </cell>
          <cell r="S788">
            <v>0</v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>
            <v>0</v>
          </cell>
          <cell r="S789">
            <v>0</v>
          </cell>
        </row>
        <row r="790">
          <cell r="E790" t="str">
            <v>CONCRETO</v>
          </cell>
          <cell r="F790">
            <v>0</v>
          </cell>
          <cell r="P790">
            <v>0</v>
          </cell>
          <cell r="S790">
            <v>0</v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>
            <v>0</v>
          </cell>
          <cell r="S791">
            <v>0</v>
          </cell>
        </row>
        <row r="792">
          <cell r="E792" t="str">
            <v>METÁLICA</v>
          </cell>
          <cell r="F792">
            <v>0</v>
          </cell>
          <cell r="P792">
            <v>0</v>
          </cell>
          <cell r="S792">
            <v>0</v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>
            <v>0</v>
          </cell>
          <cell r="S793">
            <v>0</v>
          </cell>
        </row>
        <row r="794">
          <cell r="E794" t="str">
            <v>ELÉTRICA</v>
          </cell>
          <cell r="F794">
            <v>0</v>
          </cell>
          <cell r="P794">
            <v>0</v>
          </cell>
          <cell r="S794">
            <v>0</v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>
            <v>0</v>
          </cell>
          <cell r="S795">
            <v>0</v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>
            <v>0</v>
          </cell>
          <cell r="S796">
            <v>0</v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>
            <v>0</v>
          </cell>
          <cell r="S797">
            <v>0</v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>
            <v>0</v>
          </cell>
          <cell r="S798">
            <v>0</v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>
            <v>0</v>
          </cell>
          <cell r="S799">
            <v>0</v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>
            <v>0</v>
          </cell>
          <cell r="S800">
            <v>0</v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>
            <v>0</v>
          </cell>
          <cell r="S801">
            <v>0</v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>
            <v>0</v>
          </cell>
          <cell r="S802">
            <v>0</v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>
            <v>0</v>
          </cell>
          <cell r="S803">
            <v>0</v>
          </cell>
        </row>
        <row r="804">
          <cell r="E804" t="str">
            <v>TELEFONIA E DADOS</v>
          </cell>
          <cell r="F804">
            <v>0</v>
          </cell>
          <cell r="P804">
            <v>0</v>
          </cell>
          <cell r="S804">
            <v>0</v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>
            <v>0</v>
          </cell>
          <cell r="S805">
            <v>0</v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>
            <v>0</v>
          </cell>
          <cell r="S806">
            <v>0</v>
          </cell>
        </row>
        <row r="807">
          <cell r="E807" t="str">
            <v>HIDROSSANITÁRIAS</v>
          </cell>
          <cell r="F807">
            <v>0</v>
          </cell>
          <cell r="P807">
            <v>0</v>
          </cell>
          <cell r="S807">
            <v>0</v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>
            <v>0</v>
          </cell>
          <cell r="S808">
            <v>0</v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>
            <v>0</v>
          </cell>
          <cell r="S809">
            <v>0</v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>
            <v>0</v>
          </cell>
          <cell r="S810">
            <v>0</v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>
            <v>0</v>
          </cell>
          <cell r="S811">
            <v>0</v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>
            <v>0</v>
          </cell>
          <cell r="S812">
            <v>0</v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>
            <v>0</v>
          </cell>
          <cell r="S813">
            <v>0</v>
          </cell>
        </row>
        <row r="814">
          <cell r="E814" t="str">
            <v>ORÇAMENTAÇÃO</v>
          </cell>
          <cell r="F814">
            <v>0</v>
          </cell>
          <cell r="P814">
            <v>0</v>
          </cell>
          <cell r="S814">
            <v>0</v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>
            <v>0</v>
          </cell>
          <cell r="S815">
            <v>0</v>
          </cell>
        </row>
        <row r="816">
          <cell r="E816" t="str">
            <v>ANÁLISE DE PROPOSTA</v>
          </cell>
          <cell r="F816">
            <v>0</v>
          </cell>
          <cell r="P816">
            <v>0</v>
          </cell>
          <cell r="S816">
            <v>0</v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>
            <v>0</v>
          </cell>
          <cell r="S817">
            <v>0</v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>
            <v>0</v>
          </cell>
          <cell r="S818">
            <v>0</v>
          </cell>
        </row>
        <row r="819">
          <cell r="E819" t="str">
            <v>ARQUITETURA</v>
          </cell>
          <cell r="F819">
            <v>0</v>
          </cell>
          <cell r="P819">
            <v>0</v>
          </cell>
          <cell r="S819">
            <v>0</v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>
            <v>0</v>
          </cell>
          <cell r="S820">
            <v>0</v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>
            <v>0</v>
          </cell>
          <cell r="S821">
            <v>0</v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>
            <v>0</v>
          </cell>
          <cell r="S822">
            <v>0</v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>
            <v>0</v>
          </cell>
          <cell r="S823">
            <v>0</v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>
            <v>0</v>
          </cell>
          <cell r="S824">
            <v>0</v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>
            <v>0</v>
          </cell>
          <cell r="S825">
            <v>0</v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>
            <v>0</v>
          </cell>
          <cell r="S826">
            <v>0</v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>
            <v>0</v>
          </cell>
          <cell r="S827">
            <v>0</v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>
            <v>0</v>
          </cell>
          <cell r="S828">
            <v>0</v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>
            <v>0</v>
          </cell>
          <cell r="S829">
            <v>0</v>
          </cell>
        </row>
        <row r="830">
          <cell r="E830" t="str">
            <v>CONCRETO</v>
          </cell>
          <cell r="F830">
            <v>0</v>
          </cell>
          <cell r="P830">
            <v>0</v>
          </cell>
          <cell r="S830">
            <v>0</v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>
            <v>0</v>
          </cell>
          <cell r="S831">
            <v>0</v>
          </cell>
        </row>
        <row r="832">
          <cell r="E832" t="str">
            <v>METÁLICA</v>
          </cell>
          <cell r="F832">
            <v>0</v>
          </cell>
          <cell r="P832">
            <v>0</v>
          </cell>
          <cell r="S832">
            <v>0</v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>
            <v>0</v>
          </cell>
          <cell r="S833">
            <v>0</v>
          </cell>
        </row>
        <row r="834">
          <cell r="E834" t="str">
            <v>ELÉTRICA</v>
          </cell>
          <cell r="F834">
            <v>0</v>
          </cell>
          <cell r="P834">
            <v>0</v>
          </cell>
          <cell r="S834">
            <v>0</v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>
            <v>0</v>
          </cell>
          <cell r="S835">
            <v>0</v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>
            <v>0</v>
          </cell>
          <cell r="S836">
            <v>0</v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>
            <v>0</v>
          </cell>
          <cell r="S837">
            <v>0</v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>
            <v>0</v>
          </cell>
          <cell r="S838">
            <v>0</v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>
            <v>0</v>
          </cell>
          <cell r="S839">
            <v>0</v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>
            <v>0</v>
          </cell>
          <cell r="S840">
            <v>0</v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>
            <v>0</v>
          </cell>
          <cell r="S841">
            <v>0</v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>
            <v>0</v>
          </cell>
          <cell r="S842">
            <v>0</v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>
            <v>0</v>
          </cell>
          <cell r="S843">
            <v>0</v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>
            <v>0</v>
          </cell>
          <cell r="S844">
            <v>0</v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>
            <v>0</v>
          </cell>
          <cell r="S845">
            <v>0</v>
          </cell>
        </row>
        <row r="846">
          <cell r="E846" t="str">
            <v>TELEFONIA E DADOS</v>
          </cell>
          <cell r="F846">
            <v>0</v>
          </cell>
          <cell r="P846">
            <v>0</v>
          </cell>
          <cell r="S846">
            <v>0</v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>
            <v>0</v>
          </cell>
          <cell r="S847">
            <v>0</v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>
            <v>0</v>
          </cell>
          <cell r="S848">
            <v>0</v>
          </cell>
        </row>
        <row r="849">
          <cell r="E849" t="str">
            <v>HIDROSSANITÁRIAS</v>
          </cell>
          <cell r="F849">
            <v>0</v>
          </cell>
          <cell r="P849">
            <v>0</v>
          </cell>
          <cell r="S849">
            <v>0</v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>
            <v>0</v>
          </cell>
          <cell r="S850">
            <v>0</v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>
            <v>0</v>
          </cell>
          <cell r="S851">
            <v>0</v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>
            <v>0</v>
          </cell>
          <cell r="S852">
            <v>0</v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>
            <v>0</v>
          </cell>
          <cell r="S853">
            <v>0</v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>
            <v>0</v>
          </cell>
          <cell r="S854">
            <v>0</v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>
            <v>0</v>
          </cell>
          <cell r="S855">
            <v>0</v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>
            <v>0</v>
          </cell>
          <cell r="S856">
            <v>0</v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>
            <v>0</v>
          </cell>
          <cell r="S857">
            <v>0</v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>
            <v>0</v>
          </cell>
          <cell r="S858">
            <v>0</v>
          </cell>
        </row>
        <row r="859">
          <cell r="E859" t="str">
            <v>ORÇAMENTAÇÃO</v>
          </cell>
          <cell r="F859">
            <v>0</v>
          </cell>
          <cell r="P859">
            <v>0</v>
          </cell>
          <cell r="S859">
            <v>0</v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>
            <v>0</v>
          </cell>
          <cell r="S860">
            <v>0</v>
          </cell>
        </row>
        <row r="861">
          <cell r="E861" t="str">
            <v>ANÁLISE DE PROPOSTA</v>
          </cell>
          <cell r="F861">
            <v>0</v>
          </cell>
          <cell r="P861">
            <v>0</v>
          </cell>
          <cell r="S861">
            <v>0</v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>
            <v>0</v>
          </cell>
          <cell r="S862">
            <v>0</v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>
            <v>0</v>
          </cell>
          <cell r="S863">
            <v>0</v>
          </cell>
        </row>
        <row r="864">
          <cell r="E864" t="str">
            <v>ARQUITETURA</v>
          </cell>
          <cell r="F864">
            <v>0</v>
          </cell>
          <cell r="P864">
            <v>0</v>
          </cell>
          <cell r="S864">
            <v>0</v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>
            <v>0</v>
          </cell>
          <cell r="S865">
            <v>0</v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>
            <v>0</v>
          </cell>
          <cell r="S866">
            <v>0</v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>
            <v>0</v>
          </cell>
          <cell r="S867">
            <v>0</v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>
            <v>0</v>
          </cell>
          <cell r="S868">
            <v>0</v>
          </cell>
        </row>
        <row r="869">
          <cell r="E869" t="str">
            <v>CONCRETO</v>
          </cell>
          <cell r="F869">
            <v>0</v>
          </cell>
          <cell r="P869">
            <v>0</v>
          </cell>
          <cell r="S869">
            <v>0</v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>
            <v>0</v>
          </cell>
          <cell r="S870">
            <v>0</v>
          </cell>
        </row>
        <row r="871">
          <cell r="E871" t="str">
            <v>METÁLICA</v>
          </cell>
          <cell r="F871">
            <v>0</v>
          </cell>
          <cell r="P871">
            <v>0</v>
          </cell>
          <cell r="S871">
            <v>0</v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>
            <v>0</v>
          </cell>
          <cell r="S872">
            <v>0</v>
          </cell>
        </row>
        <row r="873">
          <cell r="E873" t="str">
            <v>ELÉTRICA</v>
          </cell>
          <cell r="F873">
            <v>0</v>
          </cell>
          <cell r="P873">
            <v>0</v>
          </cell>
          <cell r="S873">
            <v>0</v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>
            <v>0</v>
          </cell>
          <cell r="S874">
            <v>0</v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>
            <v>0</v>
          </cell>
          <cell r="S875">
            <v>0</v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>
            <v>0</v>
          </cell>
          <cell r="S876">
            <v>0</v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>
            <v>0</v>
          </cell>
          <cell r="S877">
            <v>0</v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>
            <v>0</v>
          </cell>
          <cell r="S878">
            <v>0</v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>
            <v>0</v>
          </cell>
          <cell r="S879">
            <v>0</v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>
            <v>0</v>
          </cell>
          <cell r="S880">
            <v>0</v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>
            <v>0</v>
          </cell>
          <cell r="S881">
            <v>0</v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>
            <v>0</v>
          </cell>
          <cell r="S882">
            <v>0</v>
          </cell>
        </row>
        <row r="883">
          <cell r="E883" t="str">
            <v>TELEFONIA E DADOS</v>
          </cell>
          <cell r="F883">
            <v>0</v>
          </cell>
          <cell r="P883">
            <v>0</v>
          </cell>
          <cell r="S883">
            <v>0</v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>
            <v>0</v>
          </cell>
          <cell r="S884">
            <v>0</v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>
            <v>0</v>
          </cell>
          <cell r="S885">
            <v>0</v>
          </cell>
        </row>
        <row r="886">
          <cell r="E886" t="str">
            <v>HIDROSSANITÁRIAS</v>
          </cell>
          <cell r="F886">
            <v>0</v>
          </cell>
          <cell r="P886">
            <v>0</v>
          </cell>
          <cell r="S886">
            <v>0</v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>
            <v>0</v>
          </cell>
          <cell r="S887">
            <v>0</v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>
            <v>0</v>
          </cell>
          <cell r="S888">
            <v>0</v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>
            <v>0</v>
          </cell>
          <cell r="S889">
            <v>0</v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>
            <v>0</v>
          </cell>
          <cell r="S890">
            <v>0</v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>
            <v>0</v>
          </cell>
          <cell r="S891">
            <v>0</v>
          </cell>
        </row>
        <row r="892">
          <cell r="E892" t="str">
            <v>ORÇAMENTAÇÃO</v>
          </cell>
          <cell r="F892">
            <v>0</v>
          </cell>
          <cell r="P892">
            <v>0</v>
          </cell>
          <cell r="S892">
            <v>0</v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>
            <v>0</v>
          </cell>
          <cell r="S893">
            <v>0</v>
          </cell>
        </row>
        <row r="894">
          <cell r="E894" t="str">
            <v>ANÁLISE DE PROPOSTA</v>
          </cell>
          <cell r="F894">
            <v>0</v>
          </cell>
          <cell r="P894">
            <v>0</v>
          </cell>
          <cell r="S894">
            <v>0</v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>
            <v>0</v>
          </cell>
          <cell r="S895">
            <v>0</v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>
            <v>0</v>
          </cell>
          <cell r="S896">
            <v>0</v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>
            <v>0</v>
          </cell>
          <cell r="S897">
            <v>0</v>
          </cell>
        </row>
        <row r="898">
          <cell r="E898" t="str">
            <v>ARQUITETURA</v>
          </cell>
          <cell r="F898">
            <v>0</v>
          </cell>
          <cell r="P898">
            <v>0</v>
          </cell>
          <cell r="S898">
            <v>0</v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>
            <v>0</v>
          </cell>
          <cell r="S899">
            <v>0</v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>
            <v>0</v>
          </cell>
          <cell r="S900">
            <v>0</v>
          </cell>
        </row>
        <row r="901">
          <cell r="E901" t="str">
            <v>CONCRETO</v>
          </cell>
          <cell r="F901">
            <v>0</v>
          </cell>
          <cell r="P901">
            <v>0</v>
          </cell>
          <cell r="S901">
            <v>0</v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>
            <v>0</v>
          </cell>
          <cell r="S902">
            <v>0</v>
          </cell>
        </row>
        <row r="903">
          <cell r="E903" t="str">
            <v>METÁLICA</v>
          </cell>
          <cell r="F903">
            <v>0</v>
          </cell>
          <cell r="P903">
            <v>0</v>
          </cell>
          <cell r="S903">
            <v>0</v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>
            <v>0</v>
          </cell>
          <cell r="S904">
            <v>0</v>
          </cell>
        </row>
        <row r="905">
          <cell r="E905" t="str">
            <v>ELÉTRICA</v>
          </cell>
          <cell r="F905">
            <v>0</v>
          </cell>
          <cell r="P905">
            <v>0</v>
          </cell>
          <cell r="S905">
            <v>0</v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>
            <v>0</v>
          </cell>
          <cell r="S906">
            <v>0</v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>
            <v>0</v>
          </cell>
          <cell r="S907">
            <v>0</v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>
            <v>0</v>
          </cell>
          <cell r="S908">
            <v>0</v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>
            <v>0</v>
          </cell>
          <cell r="S909">
            <v>0</v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>
            <v>0</v>
          </cell>
          <cell r="S910">
            <v>0</v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>
            <v>0</v>
          </cell>
          <cell r="S911">
            <v>0</v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>
            <v>0</v>
          </cell>
          <cell r="S912">
            <v>0</v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>
            <v>0</v>
          </cell>
          <cell r="S913">
            <v>0</v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>
            <v>0</v>
          </cell>
          <cell r="S914">
            <v>0</v>
          </cell>
        </row>
        <row r="915">
          <cell r="E915" t="str">
            <v>TELEFONIA E DADOS</v>
          </cell>
          <cell r="F915">
            <v>0</v>
          </cell>
          <cell r="P915">
            <v>0</v>
          </cell>
          <cell r="S915">
            <v>0</v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>
            <v>0</v>
          </cell>
          <cell r="S916">
            <v>0</v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>
            <v>0</v>
          </cell>
          <cell r="S917">
            <v>0</v>
          </cell>
        </row>
        <row r="918">
          <cell r="E918" t="str">
            <v>HIDROSSANITÁRIAS</v>
          </cell>
          <cell r="F918">
            <v>0</v>
          </cell>
          <cell r="P918">
            <v>0</v>
          </cell>
          <cell r="S918">
            <v>0</v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>
            <v>0</v>
          </cell>
          <cell r="S919">
            <v>0</v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>
            <v>0</v>
          </cell>
          <cell r="S920">
            <v>0</v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>
            <v>0</v>
          </cell>
          <cell r="S921">
            <v>0</v>
          </cell>
        </row>
        <row r="922">
          <cell r="E922" t="str">
            <v>ORÇAMENTAÇÃO</v>
          </cell>
          <cell r="F922">
            <v>0</v>
          </cell>
          <cell r="P922">
            <v>0</v>
          </cell>
          <cell r="S922">
            <v>0</v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>
            <v>0</v>
          </cell>
          <cell r="S923">
            <v>0</v>
          </cell>
        </row>
        <row r="924">
          <cell r="E924" t="str">
            <v>ANÁLISE DE PROPOSTA</v>
          </cell>
          <cell r="F924">
            <v>0</v>
          </cell>
          <cell r="P924">
            <v>0</v>
          </cell>
          <cell r="S924">
            <v>0</v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>
            <v>0</v>
          </cell>
          <cell r="S925">
            <v>0</v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>
            <v>0</v>
          </cell>
          <cell r="S926">
            <v>0</v>
          </cell>
        </row>
        <row r="927">
          <cell r="E927" t="str">
            <v>ARQUITETURA</v>
          </cell>
          <cell r="F927">
            <v>0</v>
          </cell>
          <cell r="P927">
            <v>0</v>
          </cell>
          <cell r="S927">
            <v>0</v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>
            <v>0</v>
          </cell>
          <cell r="S928">
            <v>0</v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>
            <v>0</v>
          </cell>
          <cell r="S929">
            <v>0</v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>
            <v>0</v>
          </cell>
          <cell r="S930">
            <v>0</v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>
            <v>0</v>
          </cell>
          <cell r="S931">
            <v>0</v>
          </cell>
        </row>
        <row r="932">
          <cell r="E932" t="str">
            <v>CONCRETO</v>
          </cell>
          <cell r="F932">
            <v>0</v>
          </cell>
          <cell r="P932">
            <v>0</v>
          </cell>
          <cell r="S932">
            <v>0</v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>
            <v>0</v>
          </cell>
          <cell r="S933">
            <v>0</v>
          </cell>
        </row>
        <row r="934">
          <cell r="E934" t="str">
            <v>METÁLICA</v>
          </cell>
          <cell r="F934">
            <v>0</v>
          </cell>
          <cell r="P934">
            <v>0</v>
          </cell>
          <cell r="S934">
            <v>0</v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>
            <v>0</v>
          </cell>
          <cell r="S935">
            <v>0</v>
          </cell>
        </row>
        <row r="936">
          <cell r="E936" t="str">
            <v>ELÉTRICA</v>
          </cell>
          <cell r="F936">
            <v>0</v>
          </cell>
          <cell r="P936">
            <v>0</v>
          </cell>
          <cell r="S936">
            <v>0</v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>
            <v>0</v>
          </cell>
          <cell r="S937">
            <v>0</v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>
            <v>0</v>
          </cell>
          <cell r="S938">
            <v>0</v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>
            <v>0</v>
          </cell>
          <cell r="S939">
            <v>0</v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>
            <v>0</v>
          </cell>
          <cell r="S940">
            <v>0</v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>
            <v>0</v>
          </cell>
          <cell r="S941">
            <v>0</v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>
            <v>0</v>
          </cell>
          <cell r="S942">
            <v>0</v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>
            <v>0</v>
          </cell>
          <cell r="S943">
            <v>0</v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>
            <v>0</v>
          </cell>
          <cell r="S944">
            <v>0</v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>
            <v>0</v>
          </cell>
          <cell r="S945">
            <v>0</v>
          </cell>
        </row>
        <row r="946">
          <cell r="E946" t="str">
            <v>TELEFONIA E DADOS</v>
          </cell>
          <cell r="F946">
            <v>0</v>
          </cell>
          <cell r="P946">
            <v>0</v>
          </cell>
          <cell r="S946">
            <v>0</v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>
            <v>0</v>
          </cell>
          <cell r="S947">
            <v>0</v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>
            <v>0</v>
          </cell>
          <cell r="S948">
            <v>0</v>
          </cell>
        </row>
        <row r="949">
          <cell r="E949" t="str">
            <v>HIDROSSANITÁRIAS</v>
          </cell>
          <cell r="F949">
            <v>0</v>
          </cell>
          <cell r="P949">
            <v>0</v>
          </cell>
          <cell r="S949">
            <v>0</v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>
            <v>0</v>
          </cell>
          <cell r="S950">
            <v>0</v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>
            <v>0</v>
          </cell>
          <cell r="S951">
            <v>0</v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>
            <v>0</v>
          </cell>
          <cell r="S952">
            <v>0</v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>
            <v>0</v>
          </cell>
          <cell r="S953">
            <v>0</v>
          </cell>
        </row>
        <row r="954">
          <cell r="E954" t="str">
            <v>ORÇAMENTAÇÃO</v>
          </cell>
          <cell r="F954">
            <v>0</v>
          </cell>
          <cell r="P954">
            <v>0</v>
          </cell>
          <cell r="S954">
            <v>0</v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>
            <v>0</v>
          </cell>
          <cell r="S955">
            <v>0</v>
          </cell>
        </row>
        <row r="956">
          <cell r="E956" t="str">
            <v>ANÁLISE DE PROPOSTA</v>
          </cell>
          <cell r="F956">
            <v>0</v>
          </cell>
          <cell r="P956">
            <v>0</v>
          </cell>
          <cell r="S956">
            <v>0</v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>
            <v>0</v>
          </cell>
          <cell r="S957">
            <v>0</v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>
            <v>0</v>
          </cell>
          <cell r="S958">
            <v>0</v>
          </cell>
        </row>
        <row r="959">
          <cell r="E959" t="str">
            <v>ARQUITETURA</v>
          </cell>
          <cell r="F959">
            <v>0</v>
          </cell>
          <cell r="P959">
            <v>0</v>
          </cell>
          <cell r="S959">
            <v>0</v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>
            <v>0</v>
          </cell>
          <cell r="S960">
            <v>0</v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>
            <v>0</v>
          </cell>
          <cell r="S961">
            <v>0</v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>
            <v>0</v>
          </cell>
          <cell r="S962">
            <v>0</v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>
            <v>0</v>
          </cell>
          <cell r="S963">
            <v>0</v>
          </cell>
        </row>
        <row r="964">
          <cell r="E964" t="str">
            <v>CIVIL - CONCRETO</v>
          </cell>
          <cell r="F964">
            <v>0</v>
          </cell>
          <cell r="P964">
            <v>0</v>
          </cell>
          <cell r="S964">
            <v>0</v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>
            <v>0</v>
          </cell>
          <cell r="S965">
            <v>0</v>
          </cell>
        </row>
        <row r="966">
          <cell r="E966" t="str">
            <v>CIVIL METÁLICA</v>
          </cell>
          <cell r="F966">
            <v>0</v>
          </cell>
          <cell r="P966">
            <v>0</v>
          </cell>
          <cell r="S966">
            <v>0</v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>
            <v>0</v>
          </cell>
          <cell r="S967">
            <v>0</v>
          </cell>
        </row>
        <row r="968">
          <cell r="E968" t="str">
            <v>ELÉTRICA</v>
          </cell>
          <cell r="F968">
            <v>0</v>
          </cell>
          <cell r="P968">
            <v>0</v>
          </cell>
          <cell r="S968">
            <v>0</v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>
            <v>0</v>
          </cell>
          <cell r="S969">
            <v>0</v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>
            <v>0</v>
          </cell>
          <cell r="S970">
            <v>0</v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>
            <v>0</v>
          </cell>
          <cell r="S971">
            <v>0</v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>
            <v>0</v>
          </cell>
          <cell r="S972">
            <v>0</v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>
            <v>0</v>
          </cell>
          <cell r="S973">
            <v>0</v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>
            <v>0</v>
          </cell>
          <cell r="S974">
            <v>0</v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>
            <v>0</v>
          </cell>
          <cell r="S975">
            <v>0</v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>
            <v>0</v>
          </cell>
          <cell r="S976">
            <v>0</v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>
            <v>0</v>
          </cell>
          <cell r="S977">
            <v>0</v>
          </cell>
        </row>
        <row r="978">
          <cell r="E978" t="str">
            <v>HIDROSSANITÁRIA</v>
          </cell>
          <cell r="F978">
            <v>0</v>
          </cell>
          <cell r="P978">
            <v>0</v>
          </cell>
          <cell r="S978">
            <v>0</v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>
            <v>0</v>
          </cell>
          <cell r="S979">
            <v>0</v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>
            <v>0</v>
          </cell>
          <cell r="S980">
            <v>0</v>
          </cell>
        </row>
        <row r="981">
          <cell r="E981" t="str">
            <v>ORÇAMENTAÇÃO</v>
          </cell>
          <cell r="F981">
            <v>0</v>
          </cell>
          <cell r="P981">
            <v>0</v>
          </cell>
          <cell r="S981">
            <v>0</v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>
            <v>0</v>
          </cell>
          <cell r="S982">
            <v>0</v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>
            <v>0</v>
          </cell>
          <cell r="S983">
            <v>0</v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>
            <v>0</v>
          </cell>
          <cell r="S984">
            <v>0</v>
          </cell>
        </row>
        <row r="985">
          <cell r="E985" t="str">
            <v>ARQUITETURA</v>
          </cell>
          <cell r="F985">
            <v>0</v>
          </cell>
          <cell r="P985">
            <v>0</v>
          </cell>
          <cell r="S985">
            <v>0</v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>
            <v>0</v>
          </cell>
          <cell r="S986">
            <v>0</v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>
            <v>0</v>
          </cell>
          <cell r="S987">
            <v>0</v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>
            <v>0</v>
          </cell>
          <cell r="S988">
            <v>0</v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>
            <v>0</v>
          </cell>
          <cell r="S989">
            <v>0</v>
          </cell>
        </row>
        <row r="990">
          <cell r="E990" t="str">
            <v>CIVIL - CONCRETO</v>
          </cell>
          <cell r="F990">
            <v>0</v>
          </cell>
          <cell r="P990">
            <v>0</v>
          </cell>
          <cell r="S990">
            <v>0</v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>
            <v>0</v>
          </cell>
          <cell r="S991">
            <v>0</v>
          </cell>
        </row>
        <row r="992">
          <cell r="E992" t="str">
            <v>CIVIL METÁLICA</v>
          </cell>
          <cell r="F992">
            <v>0</v>
          </cell>
          <cell r="P992">
            <v>0</v>
          </cell>
          <cell r="S992">
            <v>0</v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>
            <v>0</v>
          </cell>
          <cell r="S993">
            <v>0</v>
          </cell>
        </row>
        <row r="994">
          <cell r="E994" t="str">
            <v>ELÉTRICA</v>
          </cell>
          <cell r="F994">
            <v>0</v>
          </cell>
          <cell r="P994">
            <v>0</v>
          </cell>
          <cell r="S994">
            <v>0</v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>
            <v>0</v>
          </cell>
          <cell r="S995">
            <v>0</v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>
            <v>0</v>
          </cell>
          <cell r="S996">
            <v>0</v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>
            <v>0</v>
          </cell>
          <cell r="S997">
            <v>0</v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>
            <v>0</v>
          </cell>
          <cell r="S998">
            <v>0</v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>
            <v>0</v>
          </cell>
          <cell r="S999">
            <v>0</v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>
            <v>0</v>
          </cell>
          <cell r="S1000">
            <v>0</v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>
            <v>0</v>
          </cell>
          <cell r="S1001">
            <v>0</v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>
            <v>0</v>
          </cell>
          <cell r="S1002">
            <v>0</v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>
            <v>0</v>
          </cell>
          <cell r="S1003">
            <v>0</v>
          </cell>
        </row>
        <row r="1004">
          <cell r="E1004" t="str">
            <v>HIDROSSANITÁRIAS</v>
          </cell>
          <cell r="F1004">
            <v>0</v>
          </cell>
          <cell r="P1004">
            <v>0</v>
          </cell>
          <cell r="S1004">
            <v>0</v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>
            <v>0</v>
          </cell>
          <cell r="S1005">
            <v>0</v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>
            <v>0</v>
          </cell>
          <cell r="S1006">
            <v>0</v>
          </cell>
        </row>
        <row r="1007">
          <cell r="E1007" t="str">
            <v>ORÇAMENTAÇÃO</v>
          </cell>
          <cell r="F1007">
            <v>0</v>
          </cell>
          <cell r="P1007">
            <v>0</v>
          </cell>
          <cell r="S1007">
            <v>0</v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>
            <v>0</v>
          </cell>
          <cell r="S1008">
            <v>0</v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>
            <v>0</v>
          </cell>
          <cell r="S1009">
            <v>0</v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>
            <v>0</v>
          </cell>
          <cell r="S1010">
            <v>0</v>
          </cell>
        </row>
        <row r="1011">
          <cell r="E1011" t="str">
            <v>ARQUITETURA</v>
          </cell>
          <cell r="F1011">
            <v>0</v>
          </cell>
          <cell r="P1011">
            <v>0</v>
          </cell>
          <cell r="S1011">
            <v>0</v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>
            <v>0</v>
          </cell>
          <cell r="S1012">
            <v>0</v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>
            <v>0</v>
          </cell>
          <cell r="S1013">
            <v>0</v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>
            <v>0</v>
          </cell>
          <cell r="S1014">
            <v>0</v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>
            <v>0</v>
          </cell>
          <cell r="S1015">
            <v>0</v>
          </cell>
        </row>
        <row r="1016">
          <cell r="E1016" t="str">
            <v>CIVIL - CONCRETO</v>
          </cell>
          <cell r="F1016">
            <v>0</v>
          </cell>
          <cell r="P1016">
            <v>0</v>
          </cell>
          <cell r="S1016">
            <v>0</v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>
            <v>0</v>
          </cell>
          <cell r="S1017">
            <v>0</v>
          </cell>
        </row>
        <row r="1018">
          <cell r="E1018" t="str">
            <v>CIVIL METÁLICA</v>
          </cell>
          <cell r="F1018">
            <v>0</v>
          </cell>
          <cell r="P1018">
            <v>0</v>
          </cell>
          <cell r="S1018">
            <v>0</v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>
            <v>0</v>
          </cell>
          <cell r="S1019">
            <v>0</v>
          </cell>
        </row>
        <row r="1020">
          <cell r="E1020" t="str">
            <v>ELÉTRICA</v>
          </cell>
          <cell r="F1020">
            <v>0</v>
          </cell>
          <cell r="P1020">
            <v>0</v>
          </cell>
          <cell r="S1020">
            <v>0</v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>
            <v>0</v>
          </cell>
          <cell r="S1021">
            <v>0</v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>
            <v>0</v>
          </cell>
          <cell r="S1022">
            <v>0</v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>
            <v>0</v>
          </cell>
          <cell r="S1023">
            <v>0</v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>
            <v>0</v>
          </cell>
          <cell r="S1024">
            <v>0</v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>
            <v>0</v>
          </cell>
          <cell r="S1025">
            <v>0</v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>
            <v>0</v>
          </cell>
          <cell r="S1026">
            <v>0</v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>
            <v>0</v>
          </cell>
          <cell r="S1027">
            <v>0</v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>
            <v>0</v>
          </cell>
          <cell r="S1028">
            <v>0</v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>
            <v>0</v>
          </cell>
          <cell r="S1029">
            <v>0</v>
          </cell>
        </row>
        <row r="1030">
          <cell r="E1030" t="str">
            <v>HIDROSSANITÁRIAS</v>
          </cell>
          <cell r="F1030">
            <v>0</v>
          </cell>
          <cell r="P1030">
            <v>0</v>
          </cell>
          <cell r="S1030">
            <v>0</v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>
            <v>0</v>
          </cell>
          <cell r="S1031">
            <v>0</v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>
            <v>0</v>
          </cell>
          <cell r="S1032">
            <v>0</v>
          </cell>
        </row>
        <row r="1033">
          <cell r="E1033" t="str">
            <v>ORÇAMENTAÇÃO</v>
          </cell>
          <cell r="F1033">
            <v>0</v>
          </cell>
          <cell r="P1033">
            <v>0</v>
          </cell>
          <cell r="S1033">
            <v>0</v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>
            <v>0</v>
          </cell>
          <cell r="S1034">
            <v>0</v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>
            <v>0</v>
          </cell>
          <cell r="S1035">
            <v>0</v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>
            <v>0</v>
          </cell>
          <cell r="S1036">
            <v>0</v>
          </cell>
        </row>
        <row r="1037">
          <cell r="E1037" t="str">
            <v>ARQUITETURA</v>
          </cell>
          <cell r="F1037">
            <v>0</v>
          </cell>
          <cell r="P1037">
            <v>0</v>
          </cell>
          <cell r="S1037">
            <v>0</v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>
            <v>0</v>
          </cell>
          <cell r="S1038">
            <v>0</v>
          </cell>
        </row>
        <row r="1039">
          <cell r="E1039" t="str">
            <v>CIVIL - CONCRETO</v>
          </cell>
          <cell r="F1039">
            <v>0</v>
          </cell>
          <cell r="P1039">
            <v>0</v>
          </cell>
          <cell r="S1039">
            <v>0</v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>
            <v>0</v>
          </cell>
          <cell r="S1040">
            <v>0</v>
          </cell>
        </row>
        <row r="1041">
          <cell r="E1041" t="str">
            <v>CIVIL METÁLICA</v>
          </cell>
          <cell r="F1041">
            <v>0</v>
          </cell>
          <cell r="P1041">
            <v>0</v>
          </cell>
          <cell r="S1041">
            <v>0</v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>
            <v>0</v>
          </cell>
          <cell r="S1042">
            <v>0</v>
          </cell>
        </row>
        <row r="1043">
          <cell r="E1043" t="str">
            <v>ORÇAMENTAÇÃO</v>
          </cell>
          <cell r="F1043">
            <v>0</v>
          </cell>
          <cell r="P1043">
            <v>0</v>
          </cell>
          <cell r="S1043">
            <v>0</v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>
            <v>0</v>
          </cell>
          <cell r="S1044">
            <v>0</v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>
            <v>0</v>
          </cell>
          <cell r="S1045">
            <v>0</v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>
            <v>0</v>
          </cell>
          <cell r="S1046">
            <v>0</v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>
            <v>0</v>
          </cell>
          <cell r="S1047">
            <v>0</v>
          </cell>
        </row>
        <row r="1048">
          <cell r="E1048" t="str">
            <v>ARQUITETURA</v>
          </cell>
          <cell r="F1048">
            <v>0</v>
          </cell>
          <cell r="P1048">
            <v>0</v>
          </cell>
          <cell r="S1048">
            <v>0</v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>
            <v>0</v>
          </cell>
          <cell r="S1050">
            <v>0</v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>
            <v>0</v>
          </cell>
          <cell r="S1051">
            <v>0</v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>
            <v>0</v>
          </cell>
          <cell r="S1052">
            <v>0</v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>
            <v>0</v>
          </cell>
          <cell r="S1053">
            <v>0</v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>
            <v>0</v>
          </cell>
          <cell r="S1054">
            <v>0</v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>
            <v>0</v>
          </cell>
          <cell r="S1055">
            <v>0</v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>
            <v>0</v>
          </cell>
          <cell r="S1056">
            <v>0</v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>
            <v>0</v>
          </cell>
          <cell r="S1057">
            <v>0</v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>
            <v>0</v>
          </cell>
          <cell r="S1058">
            <v>0</v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>
            <v>0</v>
          </cell>
          <cell r="S1059">
            <v>0</v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>
            <v>0</v>
          </cell>
          <cell r="S1060">
            <v>0</v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>
            <v>0</v>
          </cell>
          <cell r="S1061">
            <v>0</v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>
            <v>0</v>
          </cell>
          <cell r="S1062">
            <v>0</v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>
            <v>0</v>
          </cell>
          <cell r="S1063">
            <v>0</v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>
            <v>0</v>
          </cell>
          <cell r="S1064">
            <v>0</v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>
            <v>0</v>
          </cell>
          <cell r="S1065">
            <v>0</v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>
            <v>0</v>
          </cell>
          <cell r="S1066">
            <v>0</v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>
            <v>0</v>
          </cell>
          <cell r="S1067">
            <v>0</v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>
            <v>0</v>
          </cell>
          <cell r="S1068">
            <v>0</v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>
            <v>0</v>
          </cell>
          <cell r="S1069">
            <v>0</v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>
            <v>0</v>
          </cell>
          <cell r="S1070">
            <v>0</v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>
            <v>0</v>
          </cell>
          <cell r="S1071">
            <v>0</v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>
            <v>0</v>
          </cell>
          <cell r="S1072">
            <v>0</v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>
            <v>0</v>
          </cell>
          <cell r="S1073">
            <v>0</v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>
            <v>0</v>
          </cell>
          <cell r="S1074">
            <v>0</v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>
            <v>0</v>
          </cell>
          <cell r="S1075">
            <v>0</v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>
            <v>0</v>
          </cell>
          <cell r="S1076">
            <v>0</v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>
            <v>0</v>
          </cell>
          <cell r="S1077">
            <v>0</v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>
            <v>0</v>
          </cell>
          <cell r="S1078">
            <v>0</v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>
            <v>0</v>
          </cell>
          <cell r="S1079">
            <v>0</v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>
            <v>0</v>
          </cell>
          <cell r="S1080">
            <v>0</v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>
            <v>0</v>
          </cell>
          <cell r="S1081">
            <v>0</v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>
            <v>0</v>
          </cell>
          <cell r="S1082">
            <v>0</v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>
            <v>0</v>
          </cell>
          <cell r="S1088">
            <v>0</v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>
            <v>0</v>
          </cell>
          <cell r="S1090">
            <v>0</v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>
            <v>0</v>
          </cell>
          <cell r="S1091">
            <v>0</v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>
            <v>0</v>
          </cell>
          <cell r="S1092">
            <v>0</v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>
            <v>0</v>
          </cell>
          <cell r="S1093">
            <v>0</v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>
            <v>0</v>
          </cell>
          <cell r="S1094">
            <v>0</v>
          </cell>
        </row>
        <row r="1095">
          <cell r="E1095" t="str">
            <v>METÁLICA</v>
          </cell>
          <cell r="F1095">
            <v>0</v>
          </cell>
          <cell r="P1095">
            <v>0</v>
          </cell>
          <cell r="S1095">
            <v>0</v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>
            <v>0</v>
          </cell>
          <cell r="S1097">
            <v>0</v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>
            <v>0</v>
          </cell>
          <cell r="S1098">
            <v>0</v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>
            <v>0</v>
          </cell>
          <cell r="S1099">
            <v>0</v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>
            <v>0</v>
          </cell>
          <cell r="S1100">
            <v>0</v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>
            <v>0</v>
          </cell>
          <cell r="S1101">
            <v>0</v>
          </cell>
        </row>
        <row r="1102">
          <cell r="E1102" t="str">
            <v>ELÉTRICA</v>
          </cell>
          <cell r="F1102">
            <v>0</v>
          </cell>
          <cell r="P1102">
            <v>0</v>
          </cell>
          <cell r="S1102">
            <v>0</v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>
            <v>0</v>
          </cell>
          <cell r="S1104">
            <v>0</v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>
            <v>0</v>
          </cell>
          <cell r="S1105">
            <v>0</v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>
            <v>0</v>
          </cell>
          <cell r="S1106">
            <v>0</v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>
            <v>0</v>
          </cell>
          <cell r="S1107">
            <v>0</v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>
            <v>0</v>
          </cell>
          <cell r="S1108">
            <v>0</v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>
            <v>0</v>
          </cell>
          <cell r="S1109">
            <v>0</v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>
            <v>0</v>
          </cell>
          <cell r="S1110">
            <v>0</v>
          </cell>
        </row>
        <row r="1111">
          <cell r="E1111" t="str">
            <v>TELEFONIA E DADOS</v>
          </cell>
          <cell r="F1111">
            <v>0</v>
          </cell>
          <cell r="P1111">
            <v>0</v>
          </cell>
          <cell r="S1111">
            <v>0</v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>
            <v>0</v>
          </cell>
          <cell r="S1113">
            <v>0</v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>
            <v>0</v>
          </cell>
          <cell r="S1114">
            <v>0</v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>
            <v>0</v>
          </cell>
          <cell r="S1115">
            <v>0</v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>
            <v>0</v>
          </cell>
          <cell r="S1116">
            <v>0</v>
          </cell>
        </row>
        <row r="1117">
          <cell r="E1117" t="str">
            <v>HIDROSSANITÁRIAS</v>
          </cell>
          <cell r="F1117">
            <v>0</v>
          </cell>
          <cell r="P1117">
            <v>0</v>
          </cell>
          <cell r="S1117">
            <v>0</v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>
            <v>0</v>
          </cell>
          <cell r="S1118">
            <v>0</v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>
            <v>0</v>
          </cell>
          <cell r="S1119">
            <v>0</v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>
            <v>0</v>
          </cell>
          <cell r="S1121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O"/>
      <sheetName val="Transp com"/>
      <sheetName val="Transp carro"/>
      <sheetName val="Transp esp"/>
      <sheetName val="CRONOGRAMA"/>
      <sheetName val="Gráfico"/>
      <sheetName val="MÃO DE OBRA"/>
      <sheetName val="EQP2"/>
      <sheetName val="02.200.00"/>
      <sheetName val="02.400.00"/>
      <sheetName val="02.530.01"/>
      <sheetName val="03.329.00"/>
      <sheetName val="03.370.00"/>
      <sheetName val="03.940.00"/>
      <sheetName val="04.000.00"/>
      <sheetName val="08.100.00"/>
      <sheetName val="08.101.01"/>
      <sheetName val="08.103.00"/>
      <sheetName val="08.109.00"/>
      <sheetName val="08.300.01"/>
      <sheetName val="08.301.02"/>
      <sheetName val="08.302.01"/>
      <sheetName val="08.302.02"/>
      <sheetName val="08.402.00"/>
      <sheetName val="08.404.00"/>
      <sheetName val="08.409.01"/>
      <sheetName val="08.500.00"/>
      <sheetName val="08.510.00"/>
      <sheetName val="08.900.00"/>
      <sheetName val="08.910.00"/>
      <sheetName val="09.002.00"/>
      <sheetName val="09.002.01"/>
      <sheetName val="09.002.03"/>
      <sheetName val="E.4.12"/>
      <sheetName val="01.200.00"/>
      <sheetName val="09.517.00"/>
      <sheetName val="09.517.02"/>
      <sheetName val="09.512.13"/>
      <sheetName val="09.512.14"/>
      <sheetName val="09.517.03"/>
      <sheetName val="Simulação"/>
      <sheetName val="Resumo"/>
      <sheetName val="EQUIPAMENTO"/>
      <sheetName val="MATERIAL"/>
    </sheetNames>
    <sheetDataSet>
      <sheetData sheetId="0">
        <row r="11">
          <cell r="A11" t="str">
            <v>02.200.00</v>
          </cell>
          <cell r="B11" t="str">
            <v>SOLO P/BASE DE REMENDO PROFUNDO</v>
          </cell>
          <cell r="D11">
            <v>1021.44</v>
          </cell>
          <cell r="E11" t="str">
            <v>m3</v>
          </cell>
          <cell r="F11">
            <v>1</v>
          </cell>
          <cell r="G11" t="str">
            <v>m3/m3</v>
          </cell>
          <cell r="H11">
            <v>1021.44</v>
          </cell>
          <cell r="I11">
            <v>3.4</v>
          </cell>
          <cell r="J11">
            <v>3472.9</v>
          </cell>
        </row>
        <row r="12">
          <cell r="A12" t="str">
            <v>02.400.00</v>
          </cell>
          <cell r="B12" t="str">
            <v>PINTURA DE LIGAÇÃO</v>
          </cell>
          <cell r="D12">
            <v>77824</v>
          </cell>
          <cell r="E12" t="str">
            <v>m2</v>
          </cell>
          <cell r="F12">
            <v>1</v>
          </cell>
          <cell r="G12" t="str">
            <v>m2/m2</v>
          </cell>
          <cell r="H12">
            <v>77824</v>
          </cell>
          <cell r="I12">
            <v>0.65</v>
          </cell>
          <cell r="J12">
            <v>50585.599999999999</v>
          </cell>
        </row>
        <row r="13">
          <cell r="A13" t="str">
            <v>02.530.01</v>
          </cell>
          <cell r="B13" t="str">
            <v>MISTURA BETUMINOSA USINADO A FRIO</v>
          </cell>
          <cell r="D13">
            <v>5970.5599999999995</v>
          </cell>
          <cell r="E13" t="str">
            <v>m3</v>
          </cell>
          <cell r="F13">
            <v>1</v>
          </cell>
          <cell r="G13" t="str">
            <v>m3/m3</v>
          </cell>
          <cell r="H13">
            <v>5970.5599999999995</v>
          </cell>
          <cell r="I13">
            <v>209.26</v>
          </cell>
          <cell r="J13">
            <v>1249399.3899999999</v>
          </cell>
        </row>
        <row r="14">
          <cell r="A14" t="str">
            <v>03.329.00</v>
          </cell>
          <cell r="B14" t="str">
            <v>CONCRETO DE CIMENTO PORTLAND</v>
          </cell>
          <cell r="D14">
            <v>300</v>
          </cell>
          <cell r="E14" t="str">
            <v>m</v>
          </cell>
          <cell r="F14">
            <v>5.5E-2</v>
          </cell>
          <cell r="G14" t="str">
            <v>m3/m</v>
          </cell>
          <cell r="H14">
            <v>16.5</v>
          </cell>
          <cell r="I14">
            <v>123.85000000000001</v>
          </cell>
          <cell r="J14">
            <v>2043.53</v>
          </cell>
        </row>
        <row r="15">
          <cell r="A15" t="str">
            <v>03.370.00</v>
          </cell>
          <cell r="B15" t="str">
            <v>FORMAS</v>
          </cell>
          <cell r="D15">
            <v>300</v>
          </cell>
          <cell r="E15" t="str">
            <v>m</v>
          </cell>
          <cell r="F15">
            <v>0.6</v>
          </cell>
          <cell r="G15" t="str">
            <v>m2/m</v>
          </cell>
          <cell r="H15">
            <v>180</v>
          </cell>
          <cell r="I15">
            <v>23.6</v>
          </cell>
          <cell r="J15">
            <v>4248</v>
          </cell>
        </row>
        <row r="16">
          <cell r="A16" t="str">
            <v>03.940.00</v>
          </cell>
          <cell r="B16" t="str">
            <v>REATERRO APILOADO</v>
          </cell>
          <cell r="D16">
            <v>300</v>
          </cell>
          <cell r="E16" t="str">
            <v>m</v>
          </cell>
          <cell r="F16">
            <v>7.4999999999999997E-3</v>
          </cell>
          <cell r="G16" t="str">
            <v>m3/m</v>
          </cell>
          <cell r="H16">
            <v>2.25</v>
          </cell>
          <cell r="I16">
            <v>3.95</v>
          </cell>
          <cell r="J16">
            <v>8.89</v>
          </cell>
        </row>
        <row r="17">
          <cell r="A17" t="str">
            <v>04.000.00</v>
          </cell>
          <cell r="B17" t="str">
            <v>ESCAVAÇÃO MANUAL</v>
          </cell>
          <cell r="D17">
            <v>300</v>
          </cell>
          <cell r="E17" t="str">
            <v>m</v>
          </cell>
          <cell r="F17">
            <v>0.11899999999999999</v>
          </cell>
          <cell r="G17" t="str">
            <v>m3/m</v>
          </cell>
          <cell r="H17">
            <v>35.700000000000003</v>
          </cell>
          <cell r="I17">
            <v>9.6199999999999992</v>
          </cell>
          <cell r="J17">
            <v>343.43</v>
          </cell>
        </row>
        <row r="18">
          <cell r="A18" t="str">
            <v>08.100.00</v>
          </cell>
          <cell r="B18" t="str">
            <v>TAPA BURACO</v>
          </cell>
          <cell r="D18">
            <v>608</v>
          </cell>
          <cell r="E18" t="str">
            <v>kmf</v>
          </cell>
          <cell r="F18">
            <v>6.2</v>
          </cell>
          <cell r="G18" t="str">
            <v>m3/kmf</v>
          </cell>
          <cell r="H18">
            <v>3769.6</v>
          </cell>
          <cell r="I18">
            <v>71.87</v>
          </cell>
          <cell r="J18">
            <v>270921.15000000002</v>
          </cell>
        </row>
        <row r="19">
          <cell r="A19" t="str">
            <v>08.101.01</v>
          </cell>
          <cell r="B19" t="str">
            <v>REMENDO PROFUNDO C/.DEM. MANUAL</v>
          </cell>
          <cell r="D19">
            <v>608</v>
          </cell>
          <cell r="E19" t="str">
            <v>kmf</v>
          </cell>
          <cell r="F19">
            <v>2.1</v>
          </cell>
          <cell r="G19" t="str">
            <v>m3/kmf</v>
          </cell>
          <cell r="H19">
            <v>1276.8</v>
          </cell>
          <cell r="I19">
            <v>76.97</v>
          </cell>
          <cell r="J19">
            <v>98275.3</v>
          </cell>
        </row>
        <row r="20">
          <cell r="A20" t="str">
            <v>08.103.00</v>
          </cell>
          <cell r="B20" t="str">
            <v>SELAGEM DE TRINCAS</v>
          </cell>
          <cell r="D20">
            <v>608</v>
          </cell>
          <cell r="E20" t="str">
            <v>kmf</v>
          </cell>
          <cell r="F20">
            <v>116</v>
          </cell>
          <cell r="G20" t="str">
            <v>l/kmf</v>
          </cell>
          <cell r="H20">
            <v>70528</v>
          </cell>
          <cell r="I20">
            <v>1.43</v>
          </cell>
          <cell r="J20">
            <v>100855.03999999999</v>
          </cell>
        </row>
        <row r="21">
          <cell r="A21" t="str">
            <v>08.109.00</v>
          </cell>
          <cell r="B21" t="str">
            <v>CORREÇÃO DE DEF.C/MIST.BET. A FRIO</v>
          </cell>
          <cell r="D21">
            <v>608</v>
          </cell>
          <cell r="E21" t="str">
            <v>kmf</v>
          </cell>
          <cell r="F21">
            <v>3.2</v>
          </cell>
          <cell r="G21" t="str">
            <v>m3/kmf</v>
          </cell>
          <cell r="H21">
            <v>1945.6</v>
          </cell>
          <cell r="I21">
            <v>21.65</v>
          </cell>
          <cell r="J21">
            <v>42122.239999999998</v>
          </cell>
        </row>
        <row r="22">
          <cell r="A22" t="str">
            <v>08.300.01</v>
          </cell>
          <cell r="B22" t="str">
            <v>LIMPEZA DE SARJETA E MEIO FIO</v>
          </cell>
          <cell r="D22">
            <v>558900</v>
          </cell>
          <cell r="E22" t="str">
            <v>m</v>
          </cell>
          <cell r="F22">
            <v>1</v>
          </cell>
          <cell r="G22" t="str">
            <v>m/m</v>
          </cell>
          <cell r="H22">
            <v>558900</v>
          </cell>
          <cell r="I22">
            <v>0.13</v>
          </cell>
          <cell r="J22">
            <v>72657</v>
          </cell>
        </row>
        <row r="23">
          <cell r="A23" t="str">
            <v>08.301.02</v>
          </cell>
          <cell r="B23" t="str">
            <v>LIMPEZA DE VALA DE DRENAGEM</v>
          </cell>
          <cell r="D23">
            <v>46000</v>
          </cell>
          <cell r="E23" t="str">
            <v>m</v>
          </cell>
          <cell r="F23">
            <v>0.5</v>
          </cell>
          <cell r="G23" t="str">
            <v>m/m</v>
          </cell>
          <cell r="H23">
            <v>23000</v>
          </cell>
          <cell r="I23">
            <v>0.77</v>
          </cell>
          <cell r="J23">
            <v>17710</v>
          </cell>
        </row>
        <row r="24">
          <cell r="A24" t="str">
            <v>08.302.01</v>
          </cell>
          <cell r="B24" t="str">
            <v>LIMPEZA DE BUEIRO</v>
          </cell>
          <cell r="D24">
            <v>480</v>
          </cell>
          <cell r="E24" t="str">
            <v>ud</v>
          </cell>
          <cell r="F24">
            <v>1</v>
          </cell>
          <cell r="G24" t="str">
            <v>m3/ud</v>
          </cell>
          <cell r="H24">
            <v>480</v>
          </cell>
          <cell r="I24">
            <v>4.26</v>
          </cell>
          <cell r="J24">
            <v>2044.8</v>
          </cell>
        </row>
        <row r="25">
          <cell r="A25" t="str">
            <v>08.302.02</v>
          </cell>
          <cell r="B25" t="str">
            <v>DESOBSTRUÇÃO DE BUEIRO</v>
          </cell>
          <cell r="D25">
            <v>480</v>
          </cell>
          <cell r="E25" t="str">
            <v>ud</v>
          </cell>
          <cell r="F25">
            <v>0.5</v>
          </cell>
          <cell r="G25" t="str">
            <v>m3/ud</v>
          </cell>
          <cell r="H25">
            <v>240</v>
          </cell>
          <cell r="I25">
            <v>12.38</v>
          </cell>
          <cell r="J25">
            <v>2971.2</v>
          </cell>
        </row>
        <row r="26">
          <cell r="A26" t="str">
            <v>08.402.00</v>
          </cell>
          <cell r="B26" t="str">
            <v>CAIAÇÃO(M. FIO/SARJ./GUARDA CORPO)</v>
          </cell>
          <cell r="D26">
            <v>559688.30000000005</v>
          </cell>
          <cell r="E26" t="str">
            <v>m</v>
          </cell>
          <cell r="F26">
            <v>0.69999998213291215</v>
          </cell>
          <cell r="G26" t="str">
            <v>m2/m</v>
          </cell>
          <cell r="H26">
            <v>391781.8</v>
          </cell>
          <cell r="I26">
            <v>0.68700000000000006</v>
          </cell>
          <cell r="J26">
            <v>269154.09999999998</v>
          </cell>
        </row>
        <row r="27">
          <cell r="A27" t="str">
            <v>08.404.00</v>
          </cell>
          <cell r="B27" t="str">
            <v>RECOMP. TOTAL DE CERCA DE CONCRETO</v>
          </cell>
          <cell r="D27">
            <v>608000</v>
          </cell>
          <cell r="E27" t="str">
            <v>m</v>
          </cell>
          <cell r="F27">
            <v>0.05</v>
          </cell>
          <cell r="G27" t="str">
            <v>m/m</v>
          </cell>
          <cell r="H27">
            <v>30400</v>
          </cell>
          <cell r="I27">
            <v>4.6100000000000003</v>
          </cell>
          <cell r="J27">
            <v>140144</v>
          </cell>
        </row>
        <row r="28">
          <cell r="A28" t="str">
            <v>08.409.01</v>
          </cell>
          <cell r="B28" t="str">
            <v>LIMPEZA DE PLACA DE SINALIZAÇÃO</v>
          </cell>
          <cell r="D28">
            <v>500</v>
          </cell>
          <cell r="E28" t="str">
            <v>m2</v>
          </cell>
          <cell r="F28">
            <v>1</v>
          </cell>
          <cell r="G28" t="str">
            <v>m2/m2</v>
          </cell>
          <cell r="H28">
            <v>500</v>
          </cell>
          <cell r="I28">
            <v>2.21</v>
          </cell>
          <cell r="J28">
            <v>1105</v>
          </cell>
        </row>
        <row r="29">
          <cell r="A29" t="str">
            <v>08.500.00</v>
          </cell>
          <cell r="B29" t="str">
            <v>RECOMPOSIÇÃO MANUAL DE ATERRO</v>
          </cell>
          <cell r="D29">
            <v>304</v>
          </cell>
          <cell r="E29" t="str">
            <v>km</v>
          </cell>
          <cell r="F29">
            <v>6.8</v>
          </cell>
          <cell r="G29" t="str">
            <v>m3/km</v>
          </cell>
          <cell r="H29">
            <v>2067.1999999999998</v>
          </cell>
          <cell r="I29">
            <v>17.55</v>
          </cell>
          <cell r="J29">
            <v>36279.360000000001</v>
          </cell>
        </row>
        <row r="30">
          <cell r="A30" t="str">
            <v>08.510.00</v>
          </cell>
          <cell r="B30" t="str">
            <v>REMOÇÃO MANUAL DE BARREIRA</v>
          </cell>
          <cell r="D30">
            <v>304</v>
          </cell>
          <cell r="E30" t="str">
            <v>km</v>
          </cell>
          <cell r="F30">
            <v>8.5</v>
          </cell>
          <cell r="G30" t="str">
            <v>m3/km</v>
          </cell>
          <cell r="H30">
            <v>2584</v>
          </cell>
          <cell r="I30">
            <v>9.86</v>
          </cell>
          <cell r="J30">
            <v>25478.240000000002</v>
          </cell>
        </row>
        <row r="31">
          <cell r="A31" t="str">
            <v>08.900.00</v>
          </cell>
          <cell r="B31" t="str">
            <v>ROÇADA MANUAL</v>
          </cell>
          <cell r="D31">
            <v>304</v>
          </cell>
          <cell r="E31" t="str">
            <v>km</v>
          </cell>
          <cell r="F31">
            <v>1</v>
          </cell>
          <cell r="G31" t="str">
            <v>ha/km</v>
          </cell>
          <cell r="H31">
            <v>304</v>
          </cell>
          <cell r="I31">
            <v>355</v>
          </cell>
          <cell r="J31">
            <v>107920</v>
          </cell>
        </row>
        <row r="32">
          <cell r="A32" t="str">
            <v>08.910.00</v>
          </cell>
          <cell r="B32" t="str">
            <v>CAPINA MANUAL</v>
          </cell>
          <cell r="D32">
            <v>444736</v>
          </cell>
          <cell r="E32" t="str">
            <v>m2</v>
          </cell>
          <cell r="F32">
            <v>1.6</v>
          </cell>
          <cell r="G32" t="str">
            <v>m2/m</v>
          </cell>
          <cell r="H32">
            <v>711577.59999999998</v>
          </cell>
          <cell r="I32">
            <v>0.13</v>
          </cell>
          <cell r="J32">
            <v>92505.09</v>
          </cell>
        </row>
        <row r="33">
          <cell r="A33" t="str">
            <v>09.002.00</v>
          </cell>
          <cell r="B33" t="str">
            <v>TRANSP. EM CAMINHÃO BASCUL. 5 M3 (8,8 T)</v>
          </cell>
          <cell r="G33" t="str">
            <v>t.km</v>
          </cell>
          <cell r="H33">
            <v>876870.11</v>
          </cell>
          <cell r="I33">
            <v>0.22</v>
          </cell>
          <cell r="J33">
            <v>192911.42</v>
          </cell>
        </row>
        <row r="34">
          <cell r="A34" t="str">
            <v>09.002.01</v>
          </cell>
          <cell r="B34" t="str">
            <v>TRANSP. CAMINHÃO  CARROCERIA DE 4T</v>
          </cell>
          <cell r="G34" t="str">
            <v>t.km</v>
          </cell>
          <cell r="H34">
            <v>54989.22</v>
          </cell>
          <cell r="I34">
            <v>0.46</v>
          </cell>
          <cell r="J34">
            <v>25295.040000000001</v>
          </cell>
        </row>
        <row r="35">
          <cell r="A35" t="str">
            <v>09.002.03</v>
          </cell>
          <cell r="B35" t="str">
            <v>TRANSP. ESPECIAL EM BASC. DE 4,0 M3</v>
          </cell>
          <cell r="G35" t="str">
            <v>t.km</v>
          </cell>
          <cell r="H35">
            <v>766092.03839999996</v>
          </cell>
          <cell r="I35">
            <v>0.35</v>
          </cell>
          <cell r="J35">
            <v>268132.21000000002</v>
          </cell>
        </row>
        <row r="36">
          <cell r="A36" t="str">
            <v>E.4.12</v>
          </cell>
          <cell r="B36" t="str">
            <v>AUTOMÓVEL SEDAN</v>
          </cell>
          <cell r="D36">
            <v>12</v>
          </cell>
          <cell r="E36" t="str">
            <v>mês</v>
          </cell>
          <cell r="F36">
            <v>1</v>
          </cell>
          <cell r="G36" t="str">
            <v>mês/mês</v>
          </cell>
          <cell r="H36">
            <v>12</v>
          </cell>
          <cell r="I36">
            <v>2189.5500000000002</v>
          </cell>
          <cell r="J36">
            <v>26274.6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A4">
            <v>36678</v>
          </cell>
        </row>
      </sheetData>
      <sheetData sheetId="42" refreshError="1"/>
      <sheetData sheetId="43">
        <row r="9">
          <cell r="A9" t="str">
            <v>L.0.75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4"/>
  <sheetViews>
    <sheetView tabSelected="1" showOutlineSymbols="0" view="pageBreakPreview" zoomScale="85" zoomScaleNormal="100" zoomScaleSheetLayoutView="85" zoomScalePageLayoutView="40" workbookViewId="0">
      <selection activeCell="M5" sqref="M5"/>
    </sheetView>
  </sheetViews>
  <sheetFormatPr defaultRowHeight="14.25" x14ac:dyDescent="0.2"/>
  <cols>
    <col min="1" max="1" width="1.625" customWidth="1"/>
    <col min="2" max="2" width="8.75" customWidth="1"/>
    <col min="3" max="3" width="55" customWidth="1"/>
    <col min="5" max="5" width="8.75" bestFit="1" customWidth="1"/>
    <col min="6" max="6" width="18" bestFit="1" customWidth="1"/>
    <col min="7" max="7" width="15.625" bestFit="1" customWidth="1"/>
    <col min="8" max="8" width="8.375" customWidth="1"/>
    <col min="9" max="9" width="8.625" customWidth="1"/>
    <col min="10" max="10" width="11.5" customWidth="1"/>
    <col min="11" max="11" width="1.875" style="119" customWidth="1"/>
    <col min="12" max="12" width="15.625" bestFit="1" customWidth="1"/>
    <col min="13" max="13" width="16.375" bestFit="1" customWidth="1"/>
    <col min="14" max="18" width="15.125" style="293" bestFit="1" customWidth="1"/>
    <col min="19" max="19" width="15.125" bestFit="1" customWidth="1"/>
    <col min="20" max="20" width="66.5" customWidth="1"/>
  </cols>
  <sheetData>
    <row r="1" spans="1:19" ht="15" x14ac:dyDescent="0.2">
      <c r="A1" s="1"/>
      <c r="B1" s="1"/>
      <c r="C1" s="1"/>
      <c r="D1" s="1"/>
      <c r="E1" s="87"/>
      <c r="F1" s="1"/>
      <c r="G1" s="22"/>
      <c r="H1" s="1"/>
      <c r="I1" s="2"/>
      <c r="J1" s="23"/>
      <c r="K1" s="1"/>
    </row>
    <row r="2" spans="1:19" ht="12.75" customHeight="1" x14ac:dyDescent="0.2">
      <c r="A2" s="3"/>
      <c r="B2" s="4"/>
      <c r="C2" s="316"/>
      <c r="D2" s="316"/>
      <c r="E2" s="317" t="s">
        <v>84</v>
      </c>
      <c r="F2" s="317"/>
      <c r="G2" s="317"/>
      <c r="H2" s="317"/>
      <c r="I2" s="317"/>
      <c r="J2" s="317"/>
      <c r="K2" s="1"/>
    </row>
    <row r="3" spans="1:19" x14ac:dyDescent="0.2">
      <c r="A3" s="3"/>
      <c r="B3" s="4"/>
      <c r="C3" s="318"/>
      <c r="D3" s="318"/>
      <c r="E3" s="319" t="s">
        <v>565</v>
      </c>
      <c r="F3" s="319"/>
      <c r="G3" s="319"/>
      <c r="H3" s="319"/>
      <c r="I3" s="319"/>
      <c r="J3" s="319"/>
      <c r="K3" s="1"/>
    </row>
    <row r="4" spans="1:19" ht="19.5" customHeight="1" x14ac:dyDescent="0.2">
      <c r="A4" s="3"/>
      <c r="B4" s="4"/>
      <c r="C4" s="318"/>
      <c r="D4" s="318"/>
      <c r="E4" s="319"/>
      <c r="F4" s="319"/>
      <c r="G4" s="319"/>
      <c r="H4" s="319"/>
      <c r="I4" s="319"/>
      <c r="J4" s="319"/>
      <c r="K4" s="1"/>
    </row>
    <row r="5" spans="1:19" ht="15.75" x14ac:dyDescent="0.2">
      <c r="A5" s="3"/>
      <c r="B5" s="4"/>
      <c r="C5" s="320"/>
      <c r="D5" s="320"/>
      <c r="E5" s="88" t="s">
        <v>85</v>
      </c>
      <c r="F5" s="25" t="s">
        <v>564</v>
      </c>
      <c r="G5" s="89" t="s">
        <v>86</v>
      </c>
      <c r="H5" s="27">
        <v>44054</v>
      </c>
      <c r="I5" s="89" t="s">
        <v>87</v>
      </c>
      <c r="J5" s="90">
        <v>2</v>
      </c>
      <c r="K5" s="1"/>
    </row>
    <row r="6" spans="1:19" ht="15" x14ac:dyDescent="0.2">
      <c r="A6" s="3"/>
      <c r="B6" s="4"/>
      <c r="C6" s="12"/>
      <c r="D6" s="13"/>
      <c r="E6" s="14"/>
      <c r="F6" s="14"/>
      <c r="G6" s="28"/>
      <c r="H6" s="29"/>
      <c r="I6" s="15"/>
      <c r="J6" s="91"/>
      <c r="K6" s="1"/>
    </row>
    <row r="7" spans="1:19" ht="21" x14ac:dyDescent="0.2">
      <c r="A7" s="16"/>
      <c r="B7" s="315" t="s">
        <v>962</v>
      </c>
      <c r="C7" s="315"/>
      <c r="D7" s="315"/>
      <c r="E7" s="315"/>
      <c r="F7" s="315"/>
      <c r="G7" s="315"/>
      <c r="H7" s="315"/>
      <c r="I7" s="315"/>
      <c r="J7" s="315"/>
      <c r="K7" s="16"/>
    </row>
    <row r="8" spans="1:19" ht="14.25" customHeight="1" x14ac:dyDescent="0.2">
      <c r="A8" s="17"/>
      <c r="B8" s="17"/>
      <c r="C8" s="17"/>
      <c r="D8" s="17"/>
      <c r="E8" s="17"/>
      <c r="F8" s="17"/>
      <c r="G8" s="17"/>
      <c r="H8" s="17"/>
      <c r="I8" s="30"/>
      <c r="J8" s="92"/>
      <c r="K8" s="17"/>
    </row>
    <row r="9" spans="1:19" ht="15" thickBot="1" x14ac:dyDescent="0.25">
      <c r="A9" s="93"/>
      <c r="B9" s="94" t="s">
        <v>248</v>
      </c>
      <c r="C9" s="94" t="s">
        <v>292</v>
      </c>
      <c r="D9" s="94" t="s">
        <v>293</v>
      </c>
      <c r="E9" s="95" t="s">
        <v>294</v>
      </c>
      <c r="F9" s="96" t="s">
        <v>295</v>
      </c>
      <c r="G9" s="96" t="s">
        <v>296</v>
      </c>
      <c r="H9" s="97" t="s">
        <v>250</v>
      </c>
      <c r="I9" s="311" t="s">
        <v>297</v>
      </c>
      <c r="J9" s="312"/>
      <c r="K9" s="1"/>
    </row>
    <row r="10" spans="1:19" s="119" customFormat="1" ht="15" thickTop="1" x14ac:dyDescent="0.2"/>
    <row r="11" spans="1:19" ht="15" customHeight="1" x14ac:dyDescent="0.2">
      <c r="A11" s="80"/>
      <c r="B11" s="81" t="s">
        <v>251</v>
      </c>
      <c r="C11" s="82" t="s">
        <v>9</v>
      </c>
      <c r="D11" s="82"/>
      <c r="E11" s="83"/>
      <c r="F11" s="118"/>
      <c r="G11" s="120">
        <f>G12</f>
        <v>1832783.5800000003</v>
      </c>
      <c r="H11" s="84">
        <f>H12</f>
        <v>0.59284466117396528</v>
      </c>
      <c r="I11" s="85"/>
      <c r="J11" s="82"/>
    </row>
    <row r="12" spans="1:19" ht="15" customHeight="1" x14ac:dyDescent="0.2">
      <c r="A12" s="80"/>
      <c r="B12" s="81" t="s">
        <v>253</v>
      </c>
      <c r="C12" s="82" t="s">
        <v>10</v>
      </c>
      <c r="D12" s="82"/>
      <c r="E12" s="83"/>
      <c r="F12" s="118"/>
      <c r="G12" s="120">
        <f>SUM(G13:G25)</f>
        <v>1832783.5800000003</v>
      </c>
      <c r="H12" s="84">
        <f>SUM(H13:H25)</f>
        <v>0.59284466117396528</v>
      </c>
      <c r="I12" s="85"/>
      <c r="J12" s="82"/>
      <c r="L12">
        <v>1</v>
      </c>
      <c r="M12">
        <v>2</v>
      </c>
      <c r="N12" s="293">
        <v>3</v>
      </c>
      <c r="O12" s="293">
        <v>4</v>
      </c>
      <c r="P12" s="293">
        <v>5</v>
      </c>
      <c r="Q12" s="293">
        <v>6</v>
      </c>
      <c r="R12" s="293">
        <v>7</v>
      </c>
      <c r="S12" s="293">
        <v>8</v>
      </c>
    </row>
    <row r="13" spans="1:19" ht="30" x14ac:dyDescent="0.2">
      <c r="A13" s="1"/>
      <c r="B13" s="98" t="s">
        <v>11</v>
      </c>
      <c r="C13" s="99" t="s">
        <v>571</v>
      </c>
      <c r="D13" s="100" t="s">
        <v>13</v>
      </c>
      <c r="E13" s="101">
        <v>1</v>
      </c>
      <c r="F13" s="102">
        <v>1774.68</v>
      </c>
      <c r="G13" s="103">
        <f>TRUNC(F13*E13,2)</f>
        <v>1774.68</v>
      </c>
      <c r="H13" s="104">
        <f t="shared" ref="H13:H25" si="0">G13/$I$73</f>
        <v>5.7405008140252566E-4</v>
      </c>
      <c r="I13" s="105" t="s">
        <v>12</v>
      </c>
      <c r="J13" s="99" t="s">
        <v>570</v>
      </c>
      <c r="K13" s="1"/>
      <c r="L13" s="292">
        <f>G13</f>
        <v>1774.68</v>
      </c>
    </row>
    <row r="14" spans="1:19" ht="15" x14ac:dyDescent="0.2">
      <c r="A14" s="1"/>
      <c r="B14" s="98" t="s">
        <v>14</v>
      </c>
      <c r="C14" s="99" t="s">
        <v>16</v>
      </c>
      <c r="D14" s="98" t="s">
        <v>17</v>
      </c>
      <c r="E14" s="121">
        <v>897.38</v>
      </c>
      <c r="F14" s="122">
        <v>85.26</v>
      </c>
      <c r="G14" s="103">
        <f t="shared" ref="G14:G25" si="1">TRUNC(F14*E14,2)</f>
        <v>76510.61</v>
      </c>
      <c r="H14" s="104">
        <f t="shared" si="0"/>
        <v>2.4748643078558893E-2</v>
      </c>
      <c r="I14" s="105" t="s">
        <v>12</v>
      </c>
      <c r="J14" s="99" t="s">
        <v>15</v>
      </c>
      <c r="K14" s="1"/>
      <c r="L14" s="292">
        <f t="shared" ref="L14:L18" si="2">G14</f>
        <v>76510.61</v>
      </c>
    </row>
    <row r="15" spans="1:19" s="183" customFormat="1" ht="30" x14ac:dyDescent="0.2">
      <c r="A15" s="1"/>
      <c r="B15" s="98" t="s">
        <v>18</v>
      </c>
      <c r="C15" s="99" t="s">
        <v>21</v>
      </c>
      <c r="D15" s="98" t="s">
        <v>607</v>
      </c>
      <c r="E15" s="121">
        <v>6</v>
      </c>
      <c r="F15" s="122">
        <v>471.89</v>
      </c>
      <c r="G15" s="103">
        <f t="shared" si="1"/>
        <v>2831.34</v>
      </c>
      <c r="H15" s="104">
        <f t="shared" si="0"/>
        <v>9.158445226622418E-4</v>
      </c>
      <c r="I15" s="105" t="s">
        <v>20</v>
      </c>
      <c r="J15" s="99" t="s">
        <v>19</v>
      </c>
      <c r="K15" s="1"/>
      <c r="L15" s="292">
        <f t="shared" si="2"/>
        <v>2831.34</v>
      </c>
      <c r="N15" s="293"/>
      <c r="O15" s="293"/>
      <c r="P15" s="293"/>
      <c r="Q15" s="293"/>
      <c r="R15" s="293"/>
    </row>
    <row r="16" spans="1:19" s="183" customFormat="1" ht="30" x14ac:dyDescent="0.2">
      <c r="A16" s="1"/>
      <c r="B16" s="98" t="s">
        <v>22</v>
      </c>
      <c r="C16" s="99" t="s">
        <v>24</v>
      </c>
      <c r="D16" s="98" t="s">
        <v>13</v>
      </c>
      <c r="E16" s="121">
        <v>1</v>
      </c>
      <c r="F16" s="122">
        <v>517437.87</v>
      </c>
      <c r="G16" s="103">
        <f t="shared" si="1"/>
        <v>517437.87</v>
      </c>
      <c r="H16" s="104">
        <f t="shared" si="0"/>
        <v>0.16737397806604543</v>
      </c>
      <c r="I16" s="105" t="s">
        <v>20</v>
      </c>
      <c r="J16" s="99" t="s">
        <v>23</v>
      </c>
      <c r="K16" s="1"/>
      <c r="L16" s="292">
        <f>G16/8</f>
        <v>64679.733749999999</v>
      </c>
      <c r="M16" s="292">
        <f>L16</f>
        <v>64679.733749999999</v>
      </c>
      <c r="N16" s="292">
        <f>L16</f>
        <v>64679.733749999999</v>
      </c>
      <c r="O16" s="292">
        <f>L16</f>
        <v>64679.733749999999</v>
      </c>
      <c r="P16" s="292">
        <f>M16</f>
        <v>64679.733749999999</v>
      </c>
      <c r="Q16" s="292">
        <f>L16</f>
        <v>64679.733749999999</v>
      </c>
      <c r="R16" s="292">
        <f>M16</f>
        <v>64679.733749999999</v>
      </c>
      <c r="S16" s="292">
        <f>M16</f>
        <v>64679.733749999999</v>
      </c>
    </row>
    <row r="17" spans="1:19" s="183" customFormat="1" ht="30" customHeight="1" x14ac:dyDescent="0.2">
      <c r="A17" s="1"/>
      <c r="B17" s="98" t="s">
        <v>513</v>
      </c>
      <c r="C17" s="99" t="s">
        <v>613</v>
      </c>
      <c r="D17" s="98" t="s">
        <v>13</v>
      </c>
      <c r="E17" s="121">
        <v>1</v>
      </c>
      <c r="F17" s="122">
        <v>302.60000000000002</v>
      </c>
      <c r="G17" s="103">
        <f t="shared" si="1"/>
        <v>302.60000000000002</v>
      </c>
      <c r="H17" s="104">
        <f t="shared" si="0"/>
        <v>9.7881057222938377E-5</v>
      </c>
      <c r="I17" s="105" t="s">
        <v>20</v>
      </c>
      <c r="J17" s="99" t="s">
        <v>612</v>
      </c>
      <c r="K17" s="1"/>
      <c r="L17" s="292">
        <f t="shared" si="2"/>
        <v>302.60000000000002</v>
      </c>
      <c r="N17" s="163"/>
      <c r="O17" s="163"/>
      <c r="P17" s="163"/>
      <c r="Q17" s="163"/>
      <c r="R17" s="163"/>
      <c r="S17" s="163"/>
    </row>
    <row r="18" spans="1:19" ht="30" x14ac:dyDescent="0.2">
      <c r="A18" s="1"/>
      <c r="B18" s="98" t="s">
        <v>515</v>
      </c>
      <c r="C18" s="99" t="s">
        <v>616</v>
      </c>
      <c r="D18" s="98" t="s">
        <v>13</v>
      </c>
      <c r="E18" s="121">
        <v>1</v>
      </c>
      <c r="F18" s="122">
        <v>4652.5600000000004</v>
      </c>
      <c r="G18" s="103">
        <f t="shared" si="1"/>
        <v>4652.5600000000004</v>
      </c>
      <c r="H18" s="104">
        <f t="shared" si="0"/>
        <v>1.5049487494816728E-3</v>
      </c>
      <c r="I18" s="105" t="s">
        <v>20</v>
      </c>
      <c r="J18" s="99" t="s">
        <v>615</v>
      </c>
      <c r="K18" s="1"/>
      <c r="L18" s="292">
        <f t="shared" si="2"/>
        <v>4652.5600000000004</v>
      </c>
    </row>
    <row r="19" spans="1:19" s="291" customFormat="1" ht="30" x14ac:dyDescent="0.2">
      <c r="A19" s="1"/>
      <c r="B19" s="98" t="s">
        <v>619</v>
      </c>
      <c r="C19" s="99" t="s">
        <v>621</v>
      </c>
      <c r="D19" s="98" t="s">
        <v>13</v>
      </c>
      <c r="E19" s="121">
        <v>1</v>
      </c>
      <c r="F19" s="122">
        <v>1062338.83</v>
      </c>
      <c r="G19" s="103">
        <f t="shared" ref="G19:G22" si="3">TRUNC(F19*E19,2)</f>
        <v>1062338.83</v>
      </c>
      <c r="H19" s="104">
        <f t="shared" ref="H19:H22" si="4">G19/$I$73</f>
        <v>0.34363135429404962</v>
      </c>
      <c r="I19" s="105" t="s">
        <v>20</v>
      </c>
      <c r="J19" s="99" t="s">
        <v>620</v>
      </c>
      <c r="K19" s="1"/>
      <c r="L19" s="292">
        <f>G19*0.6</f>
        <v>637403.29800000007</v>
      </c>
      <c r="M19" s="210">
        <f>G19*0.3</f>
        <v>318701.64900000003</v>
      </c>
      <c r="N19" s="163"/>
      <c r="O19" s="163"/>
      <c r="P19" s="163"/>
      <c r="Q19" s="163"/>
      <c r="R19" s="163"/>
      <c r="S19" s="163">
        <f>G19-L19-M19</f>
        <v>106233.88299999997</v>
      </c>
    </row>
    <row r="20" spans="1:19" s="291" customFormat="1" ht="30" customHeight="1" x14ac:dyDescent="0.2">
      <c r="A20" s="1"/>
      <c r="B20" s="98" t="s">
        <v>628</v>
      </c>
      <c r="C20" s="99" t="s">
        <v>630</v>
      </c>
      <c r="D20" s="98" t="s">
        <v>13</v>
      </c>
      <c r="E20" s="121">
        <v>1</v>
      </c>
      <c r="F20" s="122">
        <v>834.26</v>
      </c>
      <c r="G20" s="103">
        <f t="shared" si="3"/>
        <v>834.26</v>
      </c>
      <c r="H20" s="104">
        <f t="shared" si="4"/>
        <v>2.698554223357851E-4</v>
      </c>
      <c r="I20" s="105" t="s">
        <v>12</v>
      </c>
      <c r="J20" s="99" t="s">
        <v>629</v>
      </c>
      <c r="K20" s="1"/>
      <c r="L20" s="292">
        <f t="shared" ref="L20" si="5">G20</f>
        <v>834.26</v>
      </c>
      <c r="N20" s="163"/>
      <c r="O20" s="163"/>
      <c r="P20" s="163"/>
      <c r="Q20" s="163"/>
      <c r="R20" s="163"/>
      <c r="S20" s="163"/>
    </row>
    <row r="21" spans="1:19" s="293" customFormat="1" ht="15" x14ac:dyDescent="0.2">
      <c r="A21" s="1"/>
      <c r="B21" s="98" t="s">
        <v>660</v>
      </c>
      <c r="C21" s="99" t="s">
        <v>662</v>
      </c>
      <c r="D21" s="98" t="s">
        <v>13</v>
      </c>
      <c r="E21" s="121">
        <v>4</v>
      </c>
      <c r="F21" s="122">
        <v>25.04</v>
      </c>
      <c r="G21" s="103">
        <f t="shared" si="3"/>
        <v>100.16</v>
      </c>
      <c r="H21" s="104">
        <f t="shared" si="4"/>
        <v>3.2398435860705577E-5</v>
      </c>
      <c r="I21" s="105" t="s">
        <v>12</v>
      </c>
      <c r="J21" s="99" t="s">
        <v>661</v>
      </c>
      <c r="K21" s="1"/>
      <c r="L21" s="292">
        <f>G21</f>
        <v>100.16</v>
      </c>
      <c r="M21" s="210"/>
      <c r="N21" s="163"/>
      <c r="O21" s="163"/>
      <c r="P21" s="163"/>
      <c r="Q21" s="163"/>
      <c r="R21" s="163"/>
      <c r="S21" s="163"/>
    </row>
    <row r="22" spans="1:19" s="293" customFormat="1" ht="30" customHeight="1" x14ac:dyDescent="0.2">
      <c r="A22" s="1"/>
      <c r="B22" s="98" t="s">
        <v>854</v>
      </c>
      <c r="C22" s="99" t="s">
        <v>858</v>
      </c>
      <c r="D22" s="98" t="s">
        <v>13</v>
      </c>
      <c r="E22" s="121">
        <v>4</v>
      </c>
      <c r="F22" s="122">
        <v>254.7</v>
      </c>
      <c r="G22" s="103">
        <f t="shared" si="3"/>
        <v>1018.8</v>
      </c>
      <c r="H22" s="104">
        <f t="shared" si="4"/>
        <v>3.295479877684389E-4</v>
      </c>
      <c r="I22" s="105" t="s">
        <v>12</v>
      </c>
      <c r="J22" s="99" t="s">
        <v>862</v>
      </c>
      <c r="K22" s="1"/>
      <c r="L22" s="292">
        <f t="shared" ref="L22" si="6">G22</f>
        <v>1018.8</v>
      </c>
      <c r="N22" s="163"/>
      <c r="O22" s="163"/>
      <c r="P22" s="163"/>
      <c r="Q22" s="163"/>
      <c r="R22" s="163"/>
      <c r="S22" s="163"/>
    </row>
    <row r="23" spans="1:19" ht="45" x14ac:dyDescent="0.2">
      <c r="A23" s="1"/>
      <c r="B23" s="98" t="s">
        <v>855</v>
      </c>
      <c r="C23" s="99" t="s">
        <v>859</v>
      </c>
      <c r="D23" s="98" t="s">
        <v>31</v>
      </c>
      <c r="E23" s="121">
        <v>100</v>
      </c>
      <c r="F23" s="122">
        <v>3</v>
      </c>
      <c r="G23" s="103">
        <f t="shared" si="1"/>
        <v>300</v>
      </c>
      <c r="H23" s="104">
        <f t="shared" si="0"/>
        <v>9.7040043512496739E-5</v>
      </c>
      <c r="I23" s="105" t="s">
        <v>12</v>
      </c>
      <c r="J23" s="99" t="s">
        <v>863</v>
      </c>
      <c r="K23" s="1"/>
      <c r="L23" s="292">
        <f>G23</f>
        <v>300</v>
      </c>
      <c r="M23" s="210"/>
      <c r="N23" s="163"/>
      <c r="O23" s="163"/>
      <c r="P23" s="163"/>
      <c r="Q23" s="163"/>
      <c r="R23" s="163"/>
      <c r="S23" s="163"/>
    </row>
    <row r="24" spans="1:19" s="161" customFormat="1" ht="30" customHeight="1" x14ac:dyDescent="0.2">
      <c r="A24" s="1"/>
      <c r="B24" s="98" t="s">
        <v>856</v>
      </c>
      <c r="C24" s="99" t="s">
        <v>860</v>
      </c>
      <c r="D24" s="98" t="s">
        <v>158</v>
      </c>
      <c r="E24" s="121">
        <v>3.5</v>
      </c>
      <c r="F24" s="122">
        <v>39745.93</v>
      </c>
      <c r="G24" s="103">
        <f t="shared" si="1"/>
        <v>139110.75</v>
      </c>
      <c r="H24" s="104">
        <f t="shared" si="0"/>
        <v>4.4997710776853515E-2</v>
      </c>
      <c r="I24" s="105" t="s">
        <v>20</v>
      </c>
      <c r="J24" s="99" t="s">
        <v>864</v>
      </c>
      <c r="K24" s="1"/>
      <c r="L24" s="292"/>
      <c r="N24" s="163"/>
      <c r="O24" s="163">
        <f>F24*0.5</f>
        <v>19872.965</v>
      </c>
      <c r="P24" s="163">
        <f>F24</f>
        <v>39745.93</v>
      </c>
      <c r="Q24" s="163">
        <f>F24</f>
        <v>39745.93</v>
      </c>
      <c r="R24" s="163">
        <f>F24</f>
        <v>39745.93</v>
      </c>
      <c r="S24" s="163"/>
    </row>
    <row r="25" spans="1:19" s="161" customFormat="1" ht="30" customHeight="1" x14ac:dyDescent="0.2">
      <c r="A25" s="1"/>
      <c r="B25" s="98" t="s">
        <v>857</v>
      </c>
      <c r="C25" s="99" t="s">
        <v>861</v>
      </c>
      <c r="D25" s="98" t="s">
        <v>158</v>
      </c>
      <c r="E25" s="121">
        <v>8</v>
      </c>
      <c r="F25" s="122">
        <v>3196.39</v>
      </c>
      <c r="G25" s="103">
        <f t="shared" si="1"/>
        <v>25571.119999999999</v>
      </c>
      <c r="H25" s="104">
        <f t="shared" si="0"/>
        <v>8.271408658210919E-3</v>
      </c>
      <c r="I25" s="105" t="s">
        <v>20</v>
      </c>
      <c r="J25" s="99" t="s">
        <v>865</v>
      </c>
      <c r="K25" s="1"/>
      <c r="L25" s="292">
        <f>G25/8</f>
        <v>3196.39</v>
      </c>
      <c r="M25" s="292">
        <f>L25</f>
        <v>3196.39</v>
      </c>
      <c r="N25" s="292">
        <f>M25</f>
        <v>3196.39</v>
      </c>
      <c r="O25" s="292">
        <f>N25</f>
        <v>3196.39</v>
      </c>
      <c r="P25" s="292">
        <f>L25</f>
        <v>3196.39</v>
      </c>
      <c r="Q25" s="292">
        <f>P25</f>
        <v>3196.39</v>
      </c>
      <c r="R25" s="292">
        <f>L25</f>
        <v>3196.39</v>
      </c>
      <c r="S25" s="292">
        <f>L25</f>
        <v>3196.39</v>
      </c>
    </row>
    <row r="26" spans="1:19" s="127" customFormat="1" ht="15" x14ac:dyDescent="0.2">
      <c r="A26" s="1"/>
      <c r="B26" s="123" t="s">
        <v>261</v>
      </c>
      <c r="C26" s="124" t="s">
        <v>324</v>
      </c>
      <c r="D26" s="124"/>
      <c r="E26" s="125"/>
      <c r="F26" s="128"/>
      <c r="G26" s="129">
        <f>G27+G36+G38+G45+G48+G57+G60+G65</f>
        <v>1096772.3299999998</v>
      </c>
      <c r="H26" s="126">
        <f>H27+H36+H38+H45+H48+H57+H60+H65</f>
        <v>0.3547694487550081</v>
      </c>
      <c r="I26" s="85"/>
      <c r="J26" s="124"/>
      <c r="K26" s="1"/>
    </row>
    <row r="27" spans="1:19" ht="15" customHeight="1" x14ac:dyDescent="0.2">
      <c r="A27" s="80"/>
      <c r="B27" s="81" t="s">
        <v>263</v>
      </c>
      <c r="C27" s="82" t="s">
        <v>25</v>
      </c>
      <c r="D27" s="82"/>
      <c r="E27" s="83"/>
      <c r="F27" s="118"/>
      <c r="G27" s="129">
        <f>SUM(G28:G35)</f>
        <v>104305.31999999999</v>
      </c>
      <c r="H27" s="126">
        <f>SUM(H28:H35)</f>
        <v>3.373930930461632E-2</v>
      </c>
      <c r="I27" s="85"/>
      <c r="J27" s="82"/>
      <c r="L27" s="292">
        <f>SUM(L13:L26)</f>
        <v>793604.43175000022</v>
      </c>
      <c r="M27" s="292">
        <f t="shared" ref="M27:S27" si="7">SUM(M16:M26)</f>
        <v>386577.77275000006</v>
      </c>
      <c r="N27" s="292">
        <f t="shared" si="7"/>
        <v>67876.123749999999</v>
      </c>
      <c r="O27" s="292">
        <f t="shared" si="7"/>
        <v>87749.088749999995</v>
      </c>
      <c r="P27" s="292">
        <f t="shared" si="7"/>
        <v>107622.05375000001</v>
      </c>
      <c r="Q27" s="292">
        <f t="shared" si="7"/>
        <v>107622.05375000001</v>
      </c>
      <c r="R27" s="292">
        <f t="shared" si="7"/>
        <v>107622.05375000001</v>
      </c>
      <c r="S27" s="292">
        <f t="shared" si="7"/>
        <v>174110.00675</v>
      </c>
    </row>
    <row r="28" spans="1:19" ht="15" x14ac:dyDescent="0.2">
      <c r="A28" s="1"/>
      <c r="B28" s="98" t="s">
        <v>26</v>
      </c>
      <c r="C28" s="99" t="s">
        <v>29</v>
      </c>
      <c r="D28" s="98" t="s">
        <v>17</v>
      </c>
      <c r="E28" s="121">
        <v>2512.75</v>
      </c>
      <c r="F28" s="122">
        <v>11.14</v>
      </c>
      <c r="G28" s="103">
        <f t="shared" ref="G28:G35" si="8">TRUNC(F28*E28,2)</f>
        <v>27992.03</v>
      </c>
      <c r="H28" s="104">
        <f t="shared" ref="H28:H35" si="9">G28/$I$73</f>
        <v>9.0544926973437131E-3</v>
      </c>
      <c r="I28" s="105" t="s">
        <v>28</v>
      </c>
      <c r="J28" s="99" t="s">
        <v>27</v>
      </c>
      <c r="K28" s="1"/>
      <c r="L28" s="411">
        <f>ROUND(L27/$G$12,4)-0.0001</f>
        <v>0.43290000000000001</v>
      </c>
      <c r="M28" s="411">
        <f>ROUND(M27/$G$12,4)-0.0001</f>
        <v>0.21080000000000002</v>
      </c>
      <c r="N28" s="411">
        <f t="shared" ref="N28:S28" si="10">ROUND(N27/$G$12,4)</f>
        <v>3.6999999999999998E-2</v>
      </c>
      <c r="O28" s="411">
        <f t="shared" si="10"/>
        <v>4.7899999999999998E-2</v>
      </c>
      <c r="P28" s="411">
        <f t="shared" si="10"/>
        <v>5.8700000000000002E-2</v>
      </c>
      <c r="Q28" s="411">
        <f t="shared" si="10"/>
        <v>5.8700000000000002E-2</v>
      </c>
      <c r="R28" s="411">
        <f t="shared" si="10"/>
        <v>5.8700000000000002E-2</v>
      </c>
      <c r="S28" s="411">
        <f t="shared" si="10"/>
        <v>9.5000000000000001E-2</v>
      </c>
    </row>
    <row r="29" spans="1:19" ht="30" x14ac:dyDescent="0.2">
      <c r="A29" s="1"/>
      <c r="B29" s="98" t="s">
        <v>30</v>
      </c>
      <c r="C29" s="99" t="s">
        <v>34</v>
      </c>
      <c r="D29" s="98" t="s">
        <v>35</v>
      </c>
      <c r="E29" s="121">
        <v>296.08999999999997</v>
      </c>
      <c r="F29" s="122">
        <v>17.02</v>
      </c>
      <c r="G29" s="103">
        <f t="shared" si="8"/>
        <v>5039.45</v>
      </c>
      <c r="H29" s="104">
        <f t="shared" si="9"/>
        <v>1.6300948242635054E-3</v>
      </c>
      <c r="I29" s="105" t="s">
        <v>12</v>
      </c>
      <c r="J29" s="99" t="s">
        <v>33</v>
      </c>
      <c r="K29" s="1"/>
    </row>
    <row r="30" spans="1:19" ht="15" x14ac:dyDescent="0.2">
      <c r="A30" s="1"/>
      <c r="B30" s="98" t="s">
        <v>32</v>
      </c>
      <c r="C30" s="99" t="s">
        <v>517</v>
      </c>
      <c r="D30" s="98" t="s">
        <v>17</v>
      </c>
      <c r="E30" s="121">
        <v>2512.75</v>
      </c>
      <c r="F30" s="122">
        <v>1.35</v>
      </c>
      <c r="G30" s="103">
        <f t="shared" si="8"/>
        <v>3392.21</v>
      </c>
      <c r="H30" s="104">
        <f t="shared" si="9"/>
        <v>1.0972673533450885E-3</v>
      </c>
      <c r="I30" s="105" t="s">
        <v>12</v>
      </c>
      <c r="J30" s="99" t="s">
        <v>516</v>
      </c>
      <c r="K30" s="1"/>
    </row>
    <row r="31" spans="1:19" ht="45" x14ac:dyDescent="0.2">
      <c r="A31" s="1"/>
      <c r="B31" s="98" t="s">
        <v>36</v>
      </c>
      <c r="C31" s="99" t="s">
        <v>42</v>
      </c>
      <c r="D31" s="98" t="s">
        <v>43</v>
      </c>
      <c r="E31" s="121">
        <v>23687.040000000001</v>
      </c>
      <c r="F31" s="122">
        <v>0.77</v>
      </c>
      <c r="G31" s="103">
        <f t="shared" si="8"/>
        <v>18239.02</v>
      </c>
      <c r="H31" s="104">
        <f t="shared" si="9"/>
        <v>5.899717648084328E-3</v>
      </c>
      <c r="I31" s="105" t="s">
        <v>12</v>
      </c>
      <c r="J31" s="99" t="s">
        <v>41</v>
      </c>
      <c r="K31" s="1"/>
    </row>
    <row r="32" spans="1:19" ht="45" x14ac:dyDescent="0.2">
      <c r="A32" s="1"/>
      <c r="B32" s="98" t="s">
        <v>37</v>
      </c>
      <c r="C32" s="99" t="s">
        <v>663</v>
      </c>
      <c r="D32" s="98" t="s">
        <v>17</v>
      </c>
      <c r="E32" s="121">
        <v>92.78</v>
      </c>
      <c r="F32" s="122">
        <v>211.44</v>
      </c>
      <c r="G32" s="103">
        <f t="shared" si="8"/>
        <v>19617.400000000001</v>
      </c>
      <c r="H32" s="104">
        <f t="shared" si="9"/>
        <v>6.3455778320068452E-3</v>
      </c>
      <c r="I32" s="105" t="s">
        <v>20</v>
      </c>
      <c r="J32" s="99" t="s">
        <v>325</v>
      </c>
      <c r="K32" s="1"/>
    </row>
    <row r="33" spans="1:11" ht="15" x14ac:dyDescent="0.2">
      <c r="A33" s="1"/>
      <c r="B33" s="98" t="s">
        <v>40</v>
      </c>
      <c r="C33" s="99" t="s">
        <v>321</v>
      </c>
      <c r="D33" s="98" t="s">
        <v>35</v>
      </c>
      <c r="E33" s="121">
        <v>296.08999999999997</v>
      </c>
      <c r="F33" s="122">
        <v>20.2</v>
      </c>
      <c r="G33" s="103">
        <f t="shared" si="8"/>
        <v>5981.01</v>
      </c>
      <c r="H33" s="104">
        <f t="shared" si="9"/>
        <v>1.9346582354955939E-3</v>
      </c>
      <c r="I33" s="105" t="s">
        <v>12</v>
      </c>
      <c r="J33" s="99" t="s">
        <v>320</v>
      </c>
      <c r="K33" s="1"/>
    </row>
    <row r="34" spans="1:11" ht="30" x14ac:dyDescent="0.2">
      <c r="A34" s="1"/>
      <c r="B34" s="98" t="s">
        <v>44</v>
      </c>
      <c r="C34" s="99" t="s">
        <v>866</v>
      </c>
      <c r="D34" s="98" t="s">
        <v>17</v>
      </c>
      <c r="E34" s="121">
        <v>2512.75</v>
      </c>
      <c r="F34" s="122">
        <v>6.4</v>
      </c>
      <c r="G34" s="103">
        <f t="shared" si="8"/>
        <v>16081.6</v>
      </c>
      <c r="H34" s="104">
        <f t="shared" si="9"/>
        <v>5.2018638791685584E-3</v>
      </c>
      <c r="I34" s="105" t="s">
        <v>12</v>
      </c>
      <c r="J34" s="99" t="s">
        <v>867</v>
      </c>
      <c r="K34" s="1"/>
    </row>
    <row r="35" spans="1:11" ht="15" x14ac:dyDescent="0.2">
      <c r="A35" s="1"/>
      <c r="B35" s="98" t="s">
        <v>770</v>
      </c>
      <c r="C35" s="99" t="s">
        <v>39</v>
      </c>
      <c r="D35" s="98" t="s">
        <v>17</v>
      </c>
      <c r="E35" s="121">
        <v>1404.34</v>
      </c>
      <c r="F35" s="122">
        <v>5.67</v>
      </c>
      <c r="G35" s="103">
        <f t="shared" si="8"/>
        <v>7962.6</v>
      </c>
      <c r="H35" s="104">
        <f t="shared" si="9"/>
        <v>2.5756368349086887E-3</v>
      </c>
      <c r="I35" s="105" t="s">
        <v>12</v>
      </c>
      <c r="J35" s="99" t="s">
        <v>38</v>
      </c>
      <c r="K35" s="1"/>
    </row>
    <row r="36" spans="1:11" ht="15" customHeight="1" x14ac:dyDescent="0.2">
      <c r="A36" s="80"/>
      <c r="B36" s="81" t="s">
        <v>298</v>
      </c>
      <c r="C36" s="82" t="s">
        <v>45</v>
      </c>
      <c r="D36" s="82"/>
      <c r="E36" s="83"/>
      <c r="F36" s="118"/>
      <c r="G36" s="129">
        <f>G37</f>
        <v>14573.2</v>
      </c>
      <c r="H36" s="126">
        <f>H37</f>
        <v>4.7139465403877251E-3</v>
      </c>
      <c r="I36" s="85"/>
      <c r="J36" s="82"/>
    </row>
    <row r="37" spans="1:11" ht="45" x14ac:dyDescent="0.2">
      <c r="A37" s="1"/>
      <c r="B37" s="98" t="s">
        <v>299</v>
      </c>
      <c r="C37" s="113" t="s">
        <v>289</v>
      </c>
      <c r="D37" s="98" t="s">
        <v>17</v>
      </c>
      <c r="E37" s="121">
        <v>2389.0500000000002</v>
      </c>
      <c r="F37" s="122">
        <v>6.1</v>
      </c>
      <c r="G37" s="103">
        <f t="shared" ref="G37" si="11">TRUNC(F37*E37,2)</f>
        <v>14573.2</v>
      </c>
      <c r="H37" s="104">
        <f>G37/$I$73</f>
        <v>4.7139465403877251E-3</v>
      </c>
      <c r="I37" s="105" t="s">
        <v>20</v>
      </c>
      <c r="J37" s="99" t="s">
        <v>332</v>
      </c>
      <c r="K37" s="1"/>
    </row>
    <row r="38" spans="1:11" ht="15" customHeight="1" x14ac:dyDescent="0.2">
      <c r="A38" s="80"/>
      <c r="B38" s="81" t="s">
        <v>301</v>
      </c>
      <c r="C38" s="82" t="s">
        <v>47</v>
      </c>
      <c r="D38" s="82"/>
      <c r="E38" s="83"/>
      <c r="F38" s="118"/>
      <c r="G38" s="129">
        <f>SUM(G39:G44)</f>
        <v>751406.79999999993</v>
      </c>
      <c r="H38" s="126">
        <f>SUM(H39:H44)</f>
        <v>0.24305516189195311</v>
      </c>
      <c r="I38" s="85"/>
      <c r="J38" s="82"/>
    </row>
    <row r="39" spans="1:11" ht="30" x14ac:dyDescent="0.2">
      <c r="A39" s="1"/>
      <c r="B39" s="98" t="s">
        <v>48</v>
      </c>
      <c r="C39" s="99" t="s">
        <v>75</v>
      </c>
      <c r="D39" s="98" t="s">
        <v>35</v>
      </c>
      <c r="E39" s="121">
        <v>305.70999999999998</v>
      </c>
      <c r="F39" s="122">
        <v>1115.68</v>
      </c>
      <c r="G39" s="103">
        <f t="shared" ref="G39:G44" si="12">TRUNC(F39*E39,2)</f>
        <v>341074.53</v>
      </c>
      <c r="H39" s="104">
        <f t="shared" ref="H39:H44" si="13">G39/$I$73</f>
        <v>0.11032629077401458</v>
      </c>
      <c r="I39" s="105" t="s">
        <v>28</v>
      </c>
      <c r="J39" s="99" t="s">
        <v>74</v>
      </c>
      <c r="K39" s="1"/>
    </row>
    <row r="40" spans="1:11" ht="30" x14ac:dyDescent="0.2">
      <c r="A40" s="1"/>
      <c r="B40" s="98" t="s">
        <v>51</v>
      </c>
      <c r="C40" s="99" t="s">
        <v>53</v>
      </c>
      <c r="D40" s="98" t="s">
        <v>17</v>
      </c>
      <c r="E40" s="121">
        <v>2512.75</v>
      </c>
      <c r="F40" s="122">
        <v>69.73</v>
      </c>
      <c r="G40" s="103">
        <f t="shared" si="12"/>
        <v>175214.05</v>
      </c>
      <c r="H40" s="104">
        <f t="shared" si="13"/>
        <v>5.6675930120002591E-2</v>
      </c>
      <c r="I40" s="105" t="s">
        <v>28</v>
      </c>
      <c r="J40" s="99" t="s">
        <v>52</v>
      </c>
      <c r="K40" s="1"/>
    </row>
    <row r="41" spans="1:11" ht="45" x14ac:dyDescent="0.2">
      <c r="A41" s="1"/>
      <c r="B41" s="98" t="s">
        <v>54</v>
      </c>
      <c r="C41" s="99" t="s">
        <v>56</v>
      </c>
      <c r="D41" s="98" t="s">
        <v>35</v>
      </c>
      <c r="E41" s="121">
        <v>77.52</v>
      </c>
      <c r="F41" s="122">
        <v>523.02</v>
      </c>
      <c r="G41" s="103">
        <f t="shared" si="12"/>
        <v>40544.51</v>
      </c>
      <c r="H41" s="104">
        <f t="shared" si="13"/>
        <v>1.3114803381976197E-2</v>
      </c>
      <c r="I41" s="105" t="s">
        <v>20</v>
      </c>
      <c r="J41" s="99" t="s">
        <v>55</v>
      </c>
      <c r="K41" s="1"/>
    </row>
    <row r="42" spans="1:11" ht="45" x14ac:dyDescent="0.2">
      <c r="A42" s="1"/>
      <c r="B42" s="98" t="s">
        <v>57</v>
      </c>
      <c r="C42" s="99" t="s">
        <v>59</v>
      </c>
      <c r="D42" s="98" t="s">
        <v>60</v>
      </c>
      <c r="E42" s="121">
        <v>8970</v>
      </c>
      <c r="F42" s="122">
        <v>9.75</v>
      </c>
      <c r="G42" s="103">
        <f t="shared" si="12"/>
        <v>87457.5</v>
      </c>
      <c r="H42" s="104">
        <f t="shared" si="13"/>
        <v>2.828959868498061E-2</v>
      </c>
      <c r="I42" s="105" t="s">
        <v>12</v>
      </c>
      <c r="J42" s="99" t="s">
        <v>58</v>
      </c>
      <c r="K42" s="1"/>
    </row>
    <row r="43" spans="1:11" ht="45" x14ac:dyDescent="0.2">
      <c r="A43" s="1"/>
      <c r="B43" s="98" t="s">
        <v>61</v>
      </c>
      <c r="C43" s="99" t="s">
        <v>63</v>
      </c>
      <c r="D43" s="98" t="s">
        <v>60</v>
      </c>
      <c r="E43" s="121">
        <v>504</v>
      </c>
      <c r="F43" s="122">
        <v>10.050000000000001</v>
      </c>
      <c r="G43" s="103">
        <f t="shared" si="12"/>
        <v>5065.2</v>
      </c>
      <c r="H43" s="104">
        <f t="shared" si="13"/>
        <v>1.6384240946649949E-3</v>
      </c>
      <c r="I43" s="105" t="s">
        <v>12</v>
      </c>
      <c r="J43" s="99" t="s">
        <v>62</v>
      </c>
      <c r="K43" s="1"/>
    </row>
    <row r="44" spans="1:11" ht="45" x14ac:dyDescent="0.2">
      <c r="A44" s="1"/>
      <c r="B44" s="98" t="s">
        <v>64</v>
      </c>
      <c r="C44" s="99" t="s">
        <v>288</v>
      </c>
      <c r="D44" s="98" t="s">
        <v>17</v>
      </c>
      <c r="E44" s="121">
        <v>855.2</v>
      </c>
      <c r="F44" s="122">
        <v>119.33</v>
      </c>
      <c r="G44" s="103">
        <f t="shared" si="12"/>
        <v>102051.01</v>
      </c>
      <c r="H44" s="104">
        <f t="shared" si="13"/>
        <v>3.3010114836314129E-2</v>
      </c>
      <c r="I44" s="105" t="s">
        <v>20</v>
      </c>
      <c r="J44" s="99" t="s">
        <v>335</v>
      </c>
      <c r="K44" s="1"/>
    </row>
    <row r="45" spans="1:11" ht="15" customHeight="1" x14ac:dyDescent="0.2">
      <c r="A45" s="80"/>
      <c r="B45" s="81" t="s">
        <v>302</v>
      </c>
      <c r="C45" s="82" t="s">
        <v>65</v>
      </c>
      <c r="D45" s="82"/>
      <c r="E45" s="83"/>
      <c r="F45" s="118"/>
      <c r="G45" s="129">
        <f>SUM(G46:G47)</f>
        <v>193478.04</v>
      </c>
      <c r="H45" s="126">
        <f>SUM(H46:H47)</f>
        <v>6.258372473437529E-2</v>
      </c>
      <c r="I45" s="85"/>
      <c r="J45" s="82"/>
    </row>
    <row r="46" spans="1:11" ht="45" x14ac:dyDescent="0.2">
      <c r="A46" s="1"/>
      <c r="B46" s="98" t="s">
        <v>303</v>
      </c>
      <c r="C46" s="113" t="s">
        <v>284</v>
      </c>
      <c r="D46" s="98" t="s">
        <v>337</v>
      </c>
      <c r="E46" s="121">
        <v>194.37</v>
      </c>
      <c r="F46" s="122">
        <v>96.99</v>
      </c>
      <c r="G46" s="103">
        <f t="shared" ref="G46:G47" si="14">TRUNC(F46*E46,2)</f>
        <v>18851.939999999999</v>
      </c>
      <c r="H46" s="104">
        <f>G46/$I$73</f>
        <v>6.0979769263165918E-3</v>
      </c>
      <c r="I46" s="105" t="s">
        <v>20</v>
      </c>
      <c r="J46" s="99" t="s">
        <v>336</v>
      </c>
      <c r="K46" s="1"/>
    </row>
    <row r="47" spans="1:11" ht="45" x14ac:dyDescent="0.2">
      <c r="A47" s="1"/>
      <c r="B47" s="98" t="s">
        <v>304</v>
      </c>
      <c r="C47" s="113" t="s">
        <v>287</v>
      </c>
      <c r="D47" s="98" t="s">
        <v>13</v>
      </c>
      <c r="E47" s="121">
        <v>10230</v>
      </c>
      <c r="F47" s="122">
        <v>17.07</v>
      </c>
      <c r="G47" s="103">
        <f t="shared" si="14"/>
        <v>174626.1</v>
      </c>
      <c r="H47" s="104">
        <f>G47/$I$73</f>
        <v>5.6485747808058692E-2</v>
      </c>
      <c r="I47" s="105" t="s">
        <v>20</v>
      </c>
      <c r="J47" s="99" t="s">
        <v>340</v>
      </c>
      <c r="K47" s="1"/>
    </row>
    <row r="48" spans="1:11" ht="15" customHeight="1" x14ac:dyDescent="0.2">
      <c r="A48" s="80"/>
      <c r="B48" s="81" t="s">
        <v>305</v>
      </c>
      <c r="C48" s="82" t="s">
        <v>68</v>
      </c>
      <c r="D48" s="82"/>
      <c r="E48" s="83"/>
      <c r="F48" s="118"/>
      <c r="G48" s="129">
        <f>SUM(G49:G56)</f>
        <v>5552.6800000000012</v>
      </c>
      <c r="H48" s="126">
        <f>SUM(H49:H56)</f>
        <v>1.7961076960365679E-3</v>
      </c>
      <c r="I48" s="85"/>
      <c r="J48" s="82"/>
    </row>
    <row r="49" spans="1:18" ht="15" x14ac:dyDescent="0.2">
      <c r="A49" s="1"/>
      <c r="B49" s="98" t="s">
        <v>868</v>
      </c>
      <c r="C49" s="99" t="s">
        <v>29</v>
      </c>
      <c r="D49" s="98" t="s">
        <v>17</v>
      </c>
      <c r="E49" s="121">
        <v>48</v>
      </c>
      <c r="F49" s="122">
        <v>11.14</v>
      </c>
      <c r="G49" s="103">
        <f t="shared" ref="G49:G56" si="15">TRUNC(F49*E49,2)</f>
        <v>534.72</v>
      </c>
      <c r="H49" s="104">
        <f t="shared" ref="H49:H56" si="16">G49/$I$73</f>
        <v>1.7296417355667419E-4</v>
      </c>
      <c r="I49" s="105" t="s">
        <v>28</v>
      </c>
      <c r="J49" s="99" t="s">
        <v>27</v>
      </c>
      <c r="K49" s="1"/>
    </row>
    <row r="50" spans="1:18" ht="30" x14ac:dyDescent="0.2">
      <c r="A50" s="1"/>
      <c r="B50" s="98" t="s">
        <v>869</v>
      </c>
      <c r="C50" s="99" t="s">
        <v>34</v>
      </c>
      <c r="D50" s="98" t="s">
        <v>35</v>
      </c>
      <c r="E50" s="121">
        <v>16.899999999999999</v>
      </c>
      <c r="F50" s="122">
        <v>17.02</v>
      </c>
      <c r="G50" s="103">
        <f t="shared" si="15"/>
        <v>287.63</v>
      </c>
      <c r="H50" s="104">
        <f t="shared" si="16"/>
        <v>9.3038759051664784E-5</v>
      </c>
      <c r="I50" s="105" t="s">
        <v>12</v>
      </c>
      <c r="J50" s="99" t="s">
        <v>33</v>
      </c>
      <c r="K50" s="1"/>
    </row>
    <row r="51" spans="1:18" ht="45" x14ac:dyDescent="0.2">
      <c r="A51" s="1"/>
      <c r="B51" s="98" t="s">
        <v>870</v>
      </c>
      <c r="C51" s="99" t="s">
        <v>42</v>
      </c>
      <c r="D51" s="98" t="s">
        <v>43</v>
      </c>
      <c r="E51" s="121">
        <v>1352</v>
      </c>
      <c r="F51" s="122">
        <v>0.77</v>
      </c>
      <c r="G51" s="103">
        <f t="shared" si="15"/>
        <v>1041.04</v>
      </c>
      <c r="H51" s="104">
        <f t="shared" si="16"/>
        <v>3.3674188966083198E-4</v>
      </c>
      <c r="I51" s="105" t="s">
        <v>12</v>
      </c>
      <c r="J51" s="99" t="s">
        <v>41</v>
      </c>
      <c r="K51" s="1"/>
    </row>
    <row r="52" spans="1:18" ht="30" x14ac:dyDescent="0.2">
      <c r="A52" s="1"/>
      <c r="B52" s="98" t="s">
        <v>69</v>
      </c>
      <c r="C52" s="99" t="s">
        <v>71</v>
      </c>
      <c r="D52" s="98" t="s">
        <v>35</v>
      </c>
      <c r="E52" s="121">
        <v>13</v>
      </c>
      <c r="F52" s="122">
        <v>197.8</v>
      </c>
      <c r="G52" s="103">
        <f t="shared" si="15"/>
        <v>2571.4</v>
      </c>
      <c r="H52" s="104">
        <f t="shared" si="16"/>
        <v>8.3176255962678035E-4</v>
      </c>
      <c r="I52" s="105" t="s">
        <v>12</v>
      </c>
      <c r="J52" s="99" t="s">
        <v>70</v>
      </c>
      <c r="K52" s="1"/>
    </row>
    <row r="53" spans="1:18" ht="45" x14ac:dyDescent="0.2">
      <c r="A53" s="1"/>
      <c r="B53" s="98" t="s">
        <v>871</v>
      </c>
      <c r="C53" s="99" t="s">
        <v>663</v>
      </c>
      <c r="D53" s="98" t="s">
        <v>17</v>
      </c>
      <c r="E53" s="121">
        <v>3.6</v>
      </c>
      <c r="F53" s="122">
        <v>211.44</v>
      </c>
      <c r="G53" s="103">
        <f t="shared" si="15"/>
        <v>761.18</v>
      </c>
      <c r="H53" s="104">
        <f t="shared" si="16"/>
        <v>2.4621646773614089E-4</v>
      </c>
      <c r="I53" s="105" t="s">
        <v>20</v>
      </c>
      <c r="J53" s="99" t="s">
        <v>325</v>
      </c>
      <c r="K53" s="1"/>
    </row>
    <row r="54" spans="1:18" ht="15" x14ac:dyDescent="0.2">
      <c r="A54" s="1"/>
      <c r="B54" s="98" t="s">
        <v>872</v>
      </c>
      <c r="C54" s="99" t="s">
        <v>517</v>
      </c>
      <c r="D54" s="98" t="s">
        <v>17</v>
      </c>
      <c r="E54" s="121">
        <v>48</v>
      </c>
      <c r="F54" s="122">
        <v>1.35</v>
      </c>
      <c r="G54" s="103">
        <f t="shared" si="15"/>
        <v>64.8</v>
      </c>
      <c r="H54" s="104">
        <f t="shared" si="16"/>
        <v>2.0960649398699294E-5</v>
      </c>
      <c r="I54" s="105" t="s">
        <v>12</v>
      </c>
      <c r="J54" s="99" t="s">
        <v>516</v>
      </c>
      <c r="K54" s="1"/>
    </row>
    <row r="55" spans="1:18" ht="15" x14ac:dyDescent="0.2">
      <c r="A55" s="1"/>
      <c r="B55" s="98" t="s">
        <v>873</v>
      </c>
      <c r="C55" s="99" t="s">
        <v>321</v>
      </c>
      <c r="D55" s="98" t="s">
        <v>35</v>
      </c>
      <c r="E55" s="121">
        <v>13</v>
      </c>
      <c r="F55" s="122">
        <v>20.2</v>
      </c>
      <c r="G55" s="103">
        <f t="shared" si="15"/>
        <v>262.60000000000002</v>
      </c>
      <c r="H55" s="104">
        <f t="shared" si="16"/>
        <v>8.4942384754605482E-5</v>
      </c>
      <c r="I55" s="105" t="s">
        <v>12</v>
      </c>
      <c r="J55" s="99" t="s">
        <v>320</v>
      </c>
      <c r="K55" s="1"/>
    </row>
    <row r="56" spans="1:18" s="160" customFormat="1" ht="15" x14ac:dyDescent="0.2">
      <c r="A56" s="1"/>
      <c r="B56" s="98" t="s">
        <v>874</v>
      </c>
      <c r="C56" s="99" t="s">
        <v>39</v>
      </c>
      <c r="D56" s="98" t="s">
        <v>17</v>
      </c>
      <c r="E56" s="121">
        <v>5.17</v>
      </c>
      <c r="F56" s="122">
        <v>5.67</v>
      </c>
      <c r="G56" s="103">
        <f t="shared" si="15"/>
        <v>29.31</v>
      </c>
      <c r="H56" s="104">
        <f t="shared" si="16"/>
        <v>9.4808122511709308E-6</v>
      </c>
      <c r="I56" s="105" t="s">
        <v>12</v>
      </c>
      <c r="J56" s="99" t="s">
        <v>38</v>
      </c>
      <c r="K56" s="1"/>
      <c r="N56" s="293"/>
      <c r="O56" s="293"/>
      <c r="P56" s="293"/>
      <c r="Q56" s="293"/>
      <c r="R56" s="293"/>
    </row>
    <row r="57" spans="1:18" ht="15" customHeight="1" x14ac:dyDescent="0.2">
      <c r="A57" s="80"/>
      <c r="B57" s="81" t="s">
        <v>306</v>
      </c>
      <c r="C57" s="82" t="s">
        <v>72</v>
      </c>
      <c r="D57" s="82"/>
      <c r="E57" s="83"/>
      <c r="F57" s="118"/>
      <c r="G57" s="129">
        <f>SUM(G58:G59)</f>
        <v>6014.3499999999995</v>
      </c>
      <c r="H57" s="126">
        <f>SUM(H58:H59)</f>
        <v>1.9454426189979492E-3</v>
      </c>
      <c r="I57" s="85"/>
      <c r="J57" s="82"/>
    </row>
    <row r="58" spans="1:18" ht="45" x14ac:dyDescent="0.2">
      <c r="A58" s="1"/>
      <c r="B58" s="98" t="s">
        <v>307</v>
      </c>
      <c r="C58" s="99" t="s">
        <v>285</v>
      </c>
      <c r="D58" s="98" t="s">
        <v>13</v>
      </c>
      <c r="E58" s="121">
        <v>240</v>
      </c>
      <c r="F58" s="122">
        <v>21.16</v>
      </c>
      <c r="G58" s="103">
        <f t="shared" ref="G58:G59" si="17">TRUNC(F58*E58,2)</f>
        <v>5078.3999999999996</v>
      </c>
      <c r="H58" s="104">
        <f>G58/$I$73</f>
        <v>1.6426938565795447E-3</v>
      </c>
      <c r="I58" s="105" t="s">
        <v>20</v>
      </c>
      <c r="J58" s="99" t="s">
        <v>347</v>
      </c>
      <c r="K58" s="1"/>
    </row>
    <row r="59" spans="1:18" ht="45" x14ac:dyDescent="0.2">
      <c r="A59" s="1"/>
      <c r="B59" s="98" t="s">
        <v>308</v>
      </c>
      <c r="C59" s="99" t="s">
        <v>284</v>
      </c>
      <c r="D59" s="98" t="s">
        <v>337</v>
      </c>
      <c r="E59" s="121">
        <v>9.65</v>
      </c>
      <c r="F59" s="122">
        <v>96.99</v>
      </c>
      <c r="G59" s="103">
        <f t="shared" si="17"/>
        <v>935.95</v>
      </c>
      <c r="H59" s="104">
        <f>G59/$I$73</f>
        <v>3.0274876241840443E-4</v>
      </c>
      <c r="I59" s="105" t="s">
        <v>20</v>
      </c>
      <c r="J59" s="99" t="s">
        <v>336</v>
      </c>
      <c r="K59" s="1"/>
    </row>
    <row r="60" spans="1:18" ht="15" customHeight="1" x14ac:dyDescent="0.2">
      <c r="A60" s="80"/>
      <c r="B60" s="81" t="s">
        <v>309</v>
      </c>
      <c r="C60" s="82" t="s">
        <v>73</v>
      </c>
      <c r="D60" s="82"/>
      <c r="E60" s="83"/>
      <c r="F60" s="118"/>
      <c r="G60" s="129">
        <f>SUM(G61:G64)</f>
        <v>20628.060000000001</v>
      </c>
      <c r="H60" s="126">
        <f>SUM(H61:H64)</f>
        <v>6.6724927999279775E-3</v>
      </c>
      <c r="I60" s="85"/>
      <c r="J60" s="82"/>
    </row>
    <row r="61" spans="1:18" ht="30" x14ac:dyDescent="0.2">
      <c r="A61" s="1"/>
      <c r="B61" s="98" t="s">
        <v>310</v>
      </c>
      <c r="C61" s="99" t="s">
        <v>75</v>
      </c>
      <c r="D61" s="98" t="s">
        <v>35</v>
      </c>
      <c r="E61" s="121">
        <v>13</v>
      </c>
      <c r="F61" s="122">
        <v>1115.68</v>
      </c>
      <c r="G61" s="103">
        <f t="shared" ref="G61:G64" si="18">TRUNC(F61*E61,2)</f>
        <v>14503.84</v>
      </c>
      <c r="H61" s="104">
        <f>G61/$I$73</f>
        <v>4.6915108823276357E-3</v>
      </c>
      <c r="I61" s="105" t="s">
        <v>28</v>
      </c>
      <c r="J61" s="99" t="s">
        <v>74</v>
      </c>
      <c r="K61" s="1"/>
    </row>
    <row r="62" spans="1:18" ht="30" x14ac:dyDescent="0.2">
      <c r="A62" s="1"/>
      <c r="B62" s="98" t="s">
        <v>312</v>
      </c>
      <c r="C62" s="99" t="s">
        <v>53</v>
      </c>
      <c r="D62" s="98" t="s">
        <v>17</v>
      </c>
      <c r="E62" s="121">
        <v>48</v>
      </c>
      <c r="F62" s="122">
        <v>69.73</v>
      </c>
      <c r="G62" s="103">
        <f t="shared" si="18"/>
        <v>3347.04</v>
      </c>
      <c r="H62" s="104">
        <f>G62/$I$73</f>
        <v>1.0826563574602235E-3</v>
      </c>
      <c r="I62" s="105" t="s">
        <v>28</v>
      </c>
      <c r="J62" s="99" t="s">
        <v>52</v>
      </c>
      <c r="K62" s="1"/>
    </row>
    <row r="63" spans="1:18" ht="30" x14ac:dyDescent="0.2">
      <c r="A63" s="1"/>
      <c r="B63" s="98" t="s">
        <v>313</v>
      </c>
      <c r="C63" s="99" t="s">
        <v>78</v>
      </c>
      <c r="D63" s="98" t="s">
        <v>60</v>
      </c>
      <c r="E63" s="121">
        <v>246</v>
      </c>
      <c r="F63" s="122">
        <v>11.13</v>
      </c>
      <c r="G63" s="103">
        <f t="shared" si="18"/>
        <v>2737.98</v>
      </c>
      <c r="H63" s="104">
        <f>G63/$I$73</f>
        <v>8.8564566112115273E-4</v>
      </c>
      <c r="I63" s="105" t="s">
        <v>12</v>
      </c>
      <c r="J63" s="99" t="s">
        <v>77</v>
      </c>
      <c r="K63" s="1"/>
    </row>
    <row r="64" spans="1:18" ht="30" x14ac:dyDescent="0.2">
      <c r="A64" s="1"/>
      <c r="B64" s="98" t="s">
        <v>311</v>
      </c>
      <c r="C64" s="99" t="s">
        <v>81</v>
      </c>
      <c r="D64" s="98" t="s">
        <v>60</v>
      </c>
      <c r="E64" s="121">
        <v>4</v>
      </c>
      <c r="F64" s="122">
        <v>9.8000000000000007</v>
      </c>
      <c r="G64" s="103">
        <f t="shared" si="18"/>
        <v>39.200000000000003</v>
      </c>
      <c r="H64" s="104">
        <f>G64/$I$73</f>
        <v>1.2679899018966241E-5</v>
      </c>
      <c r="I64" s="105" t="s">
        <v>12</v>
      </c>
      <c r="J64" s="99" t="s">
        <v>80</v>
      </c>
      <c r="K64" s="1"/>
    </row>
    <row r="65" spans="1:19" ht="15" customHeight="1" x14ac:dyDescent="0.2">
      <c r="A65" s="80"/>
      <c r="B65" s="81" t="s">
        <v>314</v>
      </c>
      <c r="C65" s="82" t="s">
        <v>315</v>
      </c>
      <c r="D65" s="82"/>
      <c r="E65" s="83"/>
      <c r="F65" s="118"/>
      <c r="G65" s="129">
        <f>G66</f>
        <v>813.88</v>
      </c>
      <c r="H65" s="126">
        <f>SUM(H66)</f>
        <v>2.6326316871316948E-4</v>
      </c>
      <c r="I65" s="85"/>
      <c r="J65" s="82"/>
      <c r="M65">
        <v>0.1666</v>
      </c>
      <c r="N65" s="293">
        <v>0.16669999999999999</v>
      </c>
      <c r="O65" s="293">
        <v>0.16669999999999999</v>
      </c>
      <c r="P65" s="293">
        <v>0.16669999999999999</v>
      </c>
      <c r="Q65" s="293">
        <v>0.16669999999999999</v>
      </c>
      <c r="R65" s="293">
        <v>0.1666</v>
      </c>
    </row>
    <row r="66" spans="1:19" ht="15" x14ac:dyDescent="0.2">
      <c r="A66" s="1"/>
      <c r="B66" s="98" t="s">
        <v>316</v>
      </c>
      <c r="C66" s="113" t="s">
        <v>517</v>
      </c>
      <c r="D66" s="98" t="s">
        <v>17</v>
      </c>
      <c r="E66" s="121">
        <v>602.88</v>
      </c>
      <c r="F66" s="122">
        <v>1.35</v>
      </c>
      <c r="G66" s="103">
        <f t="shared" ref="G66" si="19">TRUNC(F66*E66,2)</f>
        <v>813.88</v>
      </c>
      <c r="H66" s="104">
        <f>G66/$I$73</f>
        <v>2.6326316871316948E-4</v>
      </c>
      <c r="I66" s="105" t="s">
        <v>12</v>
      </c>
      <c r="J66" s="99" t="s">
        <v>516</v>
      </c>
      <c r="K66" s="1"/>
    </row>
    <row r="67" spans="1:19" s="127" customFormat="1" ht="15" x14ac:dyDescent="0.2">
      <c r="A67" s="1"/>
      <c r="B67" s="123" t="s">
        <v>265</v>
      </c>
      <c r="C67" s="124" t="s">
        <v>82</v>
      </c>
      <c r="D67" s="124"/>
      <c r="E67" s="125"/>
      <c r="F67" s="128"/>
      <c r="G67" s="129">
        <f>G68</f>
        <v>161951.36000000002</v>
      </c>
      <c r="H67" s="126">
        <f>H68</f>
        <v>5.1279610932307471E-2</v>
      </c>
      <c r="I67" s="85"/>
      <c r="J67" s="124"/>
      <c r="K67" s="1"/>
    </row>
    <row r="68" spans="1:19" ht="15" customHeight="1" x14ac:dyDescent="0.2">
      <c r="A68" s="80"/>
      <c r="B68" s="81" t="s">
        <v>267</v>
      </c>
      <c r="C68" s="82" t="s">
        <v>948</v>
      </c>
      <c r="D68" s="82"/>
      <c r="E68" s="83"/>
      <c r="F68" s="118"/>
      <c r="G68" s="129">
        <f>SUM(G69:G71)</f>
        <v>161951.36000000002</v>
      </c>
      <c r="H68" s="126">
        <f>H71+H69</f>
        <v>5.1279610932307471E-2</v>
      </c>
      <c r="I68" s="85"/>
      <c r="J68" s="82"/>
    </row>
    <row r="69" spans="1:19" s="172" customFormat="1" ht="15" x14ac:dyDescent="0.2">
      <c r="A69" s="1"/>
      <c r="B69" s="98" t="s">
        <v>83</v>
      </c>
      <c r="C69" s="113" t="s">
        <v>563</v>
      </c>
      <c r="D69" s="98" t="s">
        <v>669</v>
      </c>
      <c r="E69" s="121">
        <v>772.72</v>
      </c>
      <c r="F69" s="122">
        <v>135.81</v>
      </c>
      <c r="G69" s="103">
        <f t="shared" ref="G69:G71" si="20">TRUNC(F69*E69,2)</f>
        <v>104943.1</v>
      </c>
      <c r="H69" s="104">
        <f>G69/I73</f>
        <v>3.3945609967787657E-2</v>
      </c>
      <c r="I69" s="105" t="s">
        <v>20</v>
      </c>
      <c r="J69" s="99" t="s">
        <v>668</v>
      </c>
      <c r="K69" s="1"/>
      <c r="N69" s="210">
        <f t="shared" ref="N69:S69" si="21">M65*$G$69</f>
        <v>17483.52046</v>
      </c>
      <c r="O69" s="210">
        <f t="shared" si="21"/>
        <v>17494.014769999998</v>
      </c>
      <c r="P69" s="210">
        <f t="shared" si="21"/>
        <v>17494.014769999998</v>
      </c>
      <c r="Q69" s="210">
        <f t="shared" si="21"/>
        <v>17494.014769999998</v>
      </c>
      <c r="R69" s="210">
        <f t="shared" si="21"/>
        <v>17494.014769999998</v>
      </c>
      <c r="S69" s="210">
        <f t="shared" si="21"/>
        <v>17483.52046</v>
      </c>
    </row>
    <row r="70" spans="1:19" s="293" customFormat="1" ht="15" x14ac:dyDescent="0.2">
      <c r="A70" s="1"/>
      <c r="B70" s="98" t="s">
        <v>875</v>
      </c>
      <c r="C70" s="113" t="s">
        <v>517</v>
      </c>
      <c r="D70" s="98" t="s">
        <v>17</v>
      </c>
      <c r="E70" s="121">
        <v>2533.39</v>
      </c>
      <c r="F70" s="122">
        <v>1.35</v>
      </c>
      <c r="G70" s="103">
        <f t="shared" ref="G70" si="22">TRUNC(F70*E70,2)</f>
        <v>3420.07</v>
      </c>
      <c r="H70" s="104">
        <f>G70/I73</f>
        <v>1.1062791387192825E-3</v>
      </c>
      <c r="I70" s="105" t="s">
        <v>12</v>
      </c>
      <c r="J70" s="99" t="s">
        <v>516</v>
      </c>
      <c r="K70" s="1"/>
      <c r="R70" s="292"/>
      <c r="S70" s="292">
        <f>G70</f>
        <v>3420.07</v>
      </c>
    </row>
    <row r="71" spans="1:19" ht="15" x14ac:dyDescent="0.2">
      <c r="A71" s="1"/>
      <c r="B71" s="98" t="s">
        <v>876</v>
      </c>
      <c r="C71" s="113" t="s">
        <v>877</v>
      </c>
      <c r="D71" s="98" t="s">
        <v>17</v>
      </c>
      <c r="E71" s="121">
        <v>2680.75</v>
      </c>
      <c r="F71" s="122">
        <v>19.989999999999998</v>
      </c>
      <c r="G71" s="103">
        <f t="shared" si="20"/>
        <v>53588.19</v>
      </c>
      <c r="H71" s="104">
        <f>G71/I73</f>
        <v>1.733400096451981E-2</v>
      </c>
      <c r="I71" s="105" t="s">
        <v>12</v>
      </c>
      <c r="J71" s="99" t="s">
        <v>878</v>
      </c>
      <c r="K71" s="1"/>
      <c r="M71" s="210">
        <f>M65*$G$71</f>
        <v>8927.7924540000004</v>
      </c>
      <c r="N71" s="210">
        <f t="shared" ref="N71:R71" si="23">N65*$G$71</f>
        <v>8933.1512729999995</v>
      </c>
      <c r="O71" s="210">
        <f t="shared" si="23"/>
        <v>8933.1512729999995</v>
      </c>
      <c r="P71" s="210">
        <f t="shared" si="23"/>
        <v>8933.1512729999995</v>
      </c>
      <c r="Q71" s="210">
        <f t="shared" si="23"/>
        <v>8933.1512729999995</v>
      </c>
      <c r="R71" s="210">
        <f t="shared" si="23"/>
        <v>8927.7924540000004</v>
      </c>
    </row>
    <row r="72" spans="1:19" s="86" customFormat="1" ht="15" x14ac:dyDescent="0.2">
      <c r="A72" s="1"/>
      <c r="B72" s="106"/>
      <c r="C72" s="107"/>
      <c r="D72" s="108"/>
      <c r="E72" s="109"/>
      <c r="F72" s="41"/>
      <c r="G72" s="110"/>
      <c r="H72" s="111"/>
      <c r="I72" s="112"/>
      <c r="J72" s="107"/>
      <c r="K72" s="1"/>
      <c r="M72" s="300">
        <f>SUM(M69:M71)</f>
        <v>8927.7924540000004</v>
      </c>
      <c r="N72" s="300">
        <f t="shared" ref="N72:S72" si="24">SUM(N69:N71)</f>
        <v>26416.671732999999</v>
      </c>
      <c r="O72" s="300">
        <f t="shared" si="24"/>
        <v>26427.166042999997</v>
      </c>
      <c r="P72" s="300">
        <f t="shared" si="24"/>
        <v>26427.166042999997</v>
      </c>
      <c r="Q72" s="300">
        <f t="shared" si="24"/>
        <v>26427.166042999997</v>
      </c>
      <c r="R72" s="300">
        <f t="shared" si="24"/>
        <v>26421.807223999996</v>
      </c>
      <c r="S72" s="300">
        <f t="shared" si="24"/>
        <v>20903.590459999999</v>
      </c>
    </row>
    <row r="73" spans="1:19" s="86" customFormat="1" ht="18.75" x14ac:dyDescent="0.2">
      <c r="A73" s="1"/>
      <c r="B73" s="313" t="s">
        <v>300</v>
      </c>
      <c r="C73" s="313"/>
      <c r="D73" s="313"/>
      <c r="E73" s="313"/>
      <c r="F73" s="313"/>
      <c r="G73" s="313"/>
      <c r="H73" s="313"/>
      <c r="I73" s="314">
        <f>G11+G26+G67</f>
        <v>3091507.27</v>
      </c>
      <c r="J73" s="314"/>
      <c r="K73" s="1"/>
      <c r="M73" s="86">
        <v>6.2300000000000001E-2</v>
      </c>
      <c r="N73" s="86">
        <v>0.1633</v>
      </c>
      <c r="O73" s="86">
        <v>0.16339999999999999</v>
      </c>
      <c r="P73" s="86">
        <v>0.16339999999999999</v>
      </c>
      <c r="Q73" s="86">
        <v>0.16339999999999999</v>
      </c>
      <c r="R73" s="86">
        <v>0.16339999999999999</v>
      </c>
      <c r="S73" s="86">
        <v>0.1208</v>
      </c>
    </row>
    <row r="74" spans="1:19" s="86" customFormat="1" ht="15" x14ac:dyDescent="0.2">
      <c r="A74" s="1"/>
      <c r="B74" s="114"/>
      <c r="C74" s="114"/>
      <c r="D74" s="114"/>
      <c r="E74" s="117"/>
      <c r="F74" s="114"/>
      <c r="G74" s="22"/>
      <c r="H74" s="114"/>
      <c r="I74" s="116"/>
      <c r="J74" s="115"/>
      <c r="K74" s="1"/>
    </row>
  </sheetData>
  <mergeCells count="9">
    <mergeCell ref="I9:J9"/>
    <mergeCell ref="B73:H73"/>
    <mergeCell ref="I73:J73"/>
    <mergeCell ref="B7:J7"/>
    <mergeCell ref="C2:D2"/>
    <mergeCell ref="E2:J2"/>
    <mergeCell ref="C3:D4"/>
    <mergeCell ref="E3:J4"/>
    <mergeCell ref="C5:D5"/>
  </mergeCells>
  <pageMargins left="0.51181102362204722" right="0.51181102362204722" top="0.98425196850393704" bottom="0.98425196850393704" header="0.51181102362204722" footer="0.51181102362204722"/>
  <pageSetup paperSize="9" scale="57" fitToHeight="0" orientation="portrait" r:id="rId1"/>
  <headerFooter>
    <oddHeader xml:space="preserve">&amp;L </oddHeader>
    <oddFooter xml:space="preserve">&amp;L </oddFooter>
  </headerFooter>
  <rowBreaks count="1" manualBreakCount="1">
    <brk id="47" max="10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view="pageBreakPreview" zoomScale="87" zoomScaleNormal="70" zoomScaleSheetLayoutView="87" workbookViewId="0">
      <selection activeCell="O13" sqref="O13"/>
    </sheetView>
  </sheetViews>
  <sheetFormatPr defaultRowHeight="15" x14ac:dyDescent="0.2"/>
  <cols>
    <col min="1" max="1" width="3.25" style="216" customWidth="1"/>
    <col min="2" max="2" width="6.5" style="216" customWidth="1"/>
    <col min="3" max="3" width="44.375" style="216" customWidth="1"/>
    <col min="4" max="5" width="9" style="216"/>
    <col min="6" max="6" width="18.5" style="216" customWidth="1"/>
    <col min="7" max="7" width="11.125" style="217" customWidth="1"/>
    <col min="8" max="8" width="5.5" style="216" customWidth="1"/>
    <col min="9" max="9" width="8.625" style="218" customWidth="1"/>
    <col min="10" max="10" width="8.625" style="219" customWidth="1"/>
    <col min="11" max="11" width="3.25" style="216" customWidth="1"/>
    <col min="12" max="16384" width="9" style="216"/>
  </cols>
  <sheetData>
    <row r="1" spans="1:11" ht="9.9499999999999993" customHeight="1" x14ac:dyDescent="0.2"/>
    <row r="2" spans="1:11" ht="27" customHeight="1" x14ac:dyDescent="0.2">
      <c r="A2" s="220"/>
      <c r="B2" s="4"/>
      <c r="C2" s="316"/>
      <c r="D2" s="316"/>
      <c r="E2" s="405" t="str">
        <f>'Modelo BDI'!D2</f>
        <v>PROJETO:</v>
      </c>
      <c r="F2" s="332"/>
      <c r="G2" s="332"/>
      <c r="H2" s="332"/>
      <c r="I2" s="332"/>
      <c r="J2" s="332"/>
    </row>
    <row r="3" spans="1:11" ht="45" customHeight="1" x14ac:dyDescent="0.2">
      <c r="A3" s="220"/>
      <c r="B3" s="4"/>
      <c r="C3" s="333"/>
      <c r="D3" s="333"/>
      <c r="E3" s="358" t="str">
        <f>'Modelo BDI'!D3</f>
        <v>RECUPERAÇÃO ESTRUTURAL DO CAIS DE SÃO JOSÉ DE RIBAMAR</v>
      </c>
      <c r="F3" s="358"/>
      <c r="G3" s="358"/>
      <c r="H3" s="358"/>
      <c r="I3" s="358"/>
      <c r="J3" s="358"/>
    </row>
    <row r="4" spans="1:11" ht="15" customHeight="1" x14ac:dyDescent="0.2">
      <c r="A4" s="220"/>
      <c r="B4" s="4"/>
      <c r="C4" s="333"/>
      <c r="D4" s="333"/>
      <c r="E4" s="358"/>
      <c r="F4" s="358"/>
      <c r="G4" s="358"/>
      <c r="H4" s="358"/>
      <c r="I4" s="358"/>
      <c r="J4" s="358"/>
    </row>
    <row r="5" spans="1:11" ht="15" customHeight="1" x14ac:dyDescent="0.2">
      <c r="A5" s="220"/>
      <c r="B5" s="4"/>
      <c r="C5" s="334"/>
      <c r="D5" s="334"/>
      <c r="E5" s="24" t="s">
        <v>85</v>
      </c>
      <c r="F5" s="25" t="str">
        <f>'Modelo BDI'!F5</f>
        <v>2018.17-PL-GER-5001-0001</v>
      </c>
      <c r="G5" s="26" t="s">
        <v>86</v>
      </c>
      <c r="H5" s="27">
        <f>'Modelo BDI'!H5</f>
        <v>44054</v>
      </c>
      <c r="I5" s="26" t="s">
        <v>87</v>
      </c>
      <c r="J5" s="90">
        <f>'Modelo BDI'!J5</f>
        <v>1</v>
      </c>
    </row>
    <row r="6" spans="1:11" ht="9.9499999999999993" customHeight="1" x14ac:dyDescent="0.2">
      <c r="A6" s="220"/>
      <c r="B6" s="4"/>
      <c r="C6" s="12"/>
      <c r="D6" s="13"/>
      <c r="E6" s="14"/>
      <c r="F6" s="14"/>
      <c r="G6" s="28"/>
      <c r="H6" s="29"/>
      <c r="I6" s="15"/>
      <c r="J6" s="91"/>
    </row>
    <row r="7" spans="1:11" ht="24.95" customHeight="1" x14ac:dyDescent="0.2">
      <c r="A7" s="224"/>
      <c r="B7" s="386" t="s">
        <v>852</v>
      </c>
      <c r="C7" s="386"/>
      <c r="D7" s="386"/>
      <c r="E7" s="386"/>
      <c r="F7" s="386"/>
      <c r="G7" s="386"/>
      <c r="H7" s="386"/>
      <c r="I7" s="386"/>
      <c r="J7" s="386"/>
      <c r="K7" s="224"/>
    </row>
    <row r="8" spans="1:11" ht="9.9499999999999993" customHeight="1" x14ac:dyDescent="0.2">
      <c r="A8" s="225"/>
      <c r="B8" s="225"/>
      <c r="C8" s="225"/>
      <c r="D8" s="225"/>
      <c r="E8" s="225"/>
      <c r="F8" s="225"/>
      <c r="G8" s="225"/>
      <c r="H8" s="225"/>
      <c r="I8" s="226"/>
      <c r="J8" s="227"/>
      <c r="K8" s="225"/>
    </row>
    <row r="10" spans="1:11" ht="15" customHeight="1" x14ac:dyDescent="0.2">
      <c r="B10" s="259" t="s">
        <v>788</v>
      </c>
      <c r="C10" s="402" t="s">
        <v>249</v>
      </c>
      <c r="D10" s="403"/>
      <c r="E10" s="403"/>
      <c r="F10" s="404"/>
      <c r="G10" s="399" t="s">
        <v>789</v>
      </c>
      <c r="H10" s="400"/>
      <c r="I10" s="399" t="s">
        <v>790</v>
      </c>
      <c r="J10" s="400"/>
    </row>
    <row r="11" spans="1:11" ht="20.100000000000001" customHeight="1" x14ac:dyDescent="0.2">
      <c r="B11" s="260"/>
      <c r="C11" s="401" t="s">
        <v>791</v>
      </c>
      <c r="D11" s="401"/>
      <c r="E11" s="401"/>
      <c r="F11" s="401"/>
      <c r="G11" s="261"/>
      <c r="H11" s="262"/>
      <c r="I11" s="263"/>
      <c r="J11" s="264"/>
    </row>
    <row r="12" spans="1:11" x14ac:dyDescent="0.2">
      <c r="B12" s="265" t="s">
        <v>792</v>
      </c>
      <c r="C12" s="392" t="s">
        <v>793</v>
      </c>
      <c r="D12" s="392"/>
      <c r="E12" s="392"/>
      <c r="F12" s="392"/>
      <c r="G12" s="393"/>
      <c r="H12" s="393"/>
      <c r="I12" s="393"/>
      <c r="J12" s="393"/>
    </row>
    <row r="13" spans="1:11" x14ac:dyDescent="0.2">
      <c r="B13" s="265" t="s">
        <v>794</v>
      </c>
      <c r="C13" s="392" t="s">
        <v>795</v>
      </c>
      <c r="D13" s="392"/>
      <c r="E13" s="392"/>
      <c r="F13" s="392"/>
      <c r="G13" s="393"/>
      <c r="H13" s="393"/>
      <c r="I13" s="393"/>
      <c r="J13" s="393"/>
    </row>
    <row r="14" spans="1:11" ht="20.100000000000001" customHeight="1" x14ac:dyDescent="0.2">
      <c r="B14" s="265" t="s">
        <v>796</v>
      </c>
      <c r="C14" s="392" t="s">
        <v>797</v>
      </c>
      <c r="D14" s="392"/>
      <c r="E14" s="392"/>
      <c r="F14" s="392"/>
      <c r="G14" s="393"/>
      <c r="H14" s="393"/>
      <c r="I14" s="393"/>
      <c r="J14" s="393"/>
    </row>
    <row r="15" spans="1:11" x14ac:dyDescent="0.2">
      <c r="B15" s="265" t="s">
        <v>798</v>
      </c>
      <c r="C15" s="392" t="s">
        <v>799</v>
      </c>
      <c r="D15" s="392"/>
      <c r="E15" s="392"/>
      <c r="F15" s="392"/>
      <c r="G15" s="393"/>
      <c r="H15" s="393"/>
      <c r="I15" s="393"/>
      <c r="J15" s="393"/>
    </row>
    <row r="16" spans="1:11" ht="20.100000000000001" customHeight="1" x14ac:dyDescent="0.2">
      <c r="B16" s="265" t="s">
        <v>800</v>
      </c>
      <c r="C16" s="392" t="s">
        <v>801</v>
      </c>
      <c r="D16" s="392"/>
      <c r="E16" s="392"/>
      <c r="F16" s="392"/>
      <c r="G16" s="393"/>
      <c r="H16" s="393"/>
      <c r="I16" s="393"/>
      <c r="J16" s="393"/>
    </row>
    <row r="17" spans="2:10" x14ac:dyDescent="0.2">
      <c r="B17" s="265" t="s">
        <v>802</v>
      </c>
      <c r="C17" s="392" t="s">
        <v>803</v>
      </c>
      <c r="D17" s="392"/>
      <c r="E17" s="392"/>
      <c r="F17" s="392"/>
      <c r="G17" s="393"/>
      <c r="H17" s="393"/>
      <c r="I17" s="393"/>
      <c r="J17" s="393"/>
    </row>
    <row r="18" spans="2:10" ht="20.100000000000001" customHeight="1" x14ac:dyDescent="0.2">
      <c r="B18" s="265" t="s">
        <v>804</v>
      </c>
      <c r="C18" s="392" t="s">
        <v>805</v>
      </c>
      <c r="D18" s="392"/>
      <c r="E18" s="392"/>
      <c r="F18" s="392"/>
      <c r="G18" s="393"/>
      <c r="H18" s="393"/>
      <c r="I18" s="393"/>
      <c r="J18" s="393"/>
    </row>
    <row r="19" spans="2:10" x14ac:dyDescent="0.2">
      <c r="B19" s="265" t="s">
        <v>806</v>
      </c>
      <c r="C19" s="392" t="s">
        <v>807</v>
      </c>
      <c r="D19" s="392"/>
      <c r="E19" s="392"/>
      <c r="F19" s="392"/>
      <c r="G19" s="393"/>
      <c r="H19" s="393"/>
      <c r="I19" s="393"/>
      <c r="J19" s="393"/>
    </row>
    <row r="20" spans="2:10" ht="20.100000000000001" customHeight="1" x14ac:dyDescent="0.2">
      <c r="B20" s="265" t="s">
        <v>808</v>
      </c>
      <c r="C20" s="392" t="s">
        <v>809</v>
      </c>
      <c r="D20" s="392"/>
      <c r="E20" s="392"/>
      <c r="F20" s="392"/>
      <c r="G20" s="393"/>
      <c r="H20" s="393"/>
      <c r="I20" s="393"/>
      <c r="J20" s="393"/>
    </row>
    <row r="21" spans="2:10" ht="15" customHeight="1" x14ac:dyDescent="0.2">
      <c r="B21" s="266"/>
      <c r="C21" s="394" t="s">
        <v>810</v>
      </c>
      <c r="D21" s="394"/>
      <c r="E21" s="394"/>
      <c r="F21" s="394"/>
      <c r="G21" s="267"/>
      <c r="H21" s="268"/>
      <c r="I21" s="268"/>
      <c r="J21" s="269"/>
    </row>
    <row r="22" spans="2:10" x14ac:dyDescent="0.2">
      <c r="B22" s="270"/>
      <c r="C22" s="270"/>
      <c r="D22" s="270"/>
      <c r="E22" s="270"/>
      <c r="F22" s="270"/>
      <c r="G22" s="267"/>
      <c r="H22" s="271"/>
      <c r="I22" s="271"/>
      <c r="J22" s="272"/>
    </row>
    <row r="23" spans="2:10" x14ac:dyDescent="0.2">
      <c r="B23" s="260"/>
      <c r="C23" s="401" t="s">
        <v>811</v>
      </c>
      <c r="D23" s="401"/>
      <c r="E23" s="401"/>
      <c r="F23" s="401"/>
      <c r="G23" s="393"/>
      <c r="H23" s="393"/>
      <c r="I23" s="393"/>
      <c r="J23" s="393"/>
    </row>
    <row r="24" spans="2:10" x14ac:dyDescent="0.2">
      <c r="B24" s="265" t="s">
        <v>812</v>
      </c>
      <c r="C24" s="392" t="s">
        <v>813</v>
      </c>
      <c r="D24" s="392"/>
      <c r="E24" s="392"/>
      <c r="F24" s="392"/>
      <c r="G24" s="393"/>
      <c r="H24" s="393"/>
      <c r="I24" s="393"/>
      <c r="J24" s="393"/>
    </row>
    <row r="25" spans="2:10" x14ac:dyDescent="0.2">
      <c r="B25" s="265" t="s">
        <v>814</v>
      </c>
      <c r="C25" s="392" t="s">
        <v>815</v>
      </c>
      <c r="D25" s="392"/>
      <c r="E25" s="392"/>
      <c r="F25" s="392"/>
      <c r="G25" s="393"/>
      <c r="H25" s="393"/>
      <c r="I25" s="393"/>
      <c r="J25" s="393"/>
    </row>
    <row r="26" spans="2:10" x14ac:dyDescent="0.2">
      <c r="B26" s="265" t="s">
        <v>816</v>
      </c>
      <c r="C26" s="392" t="s">
        <v>817</v>
      </c>
      <c r="D26" s="392"/>
      <c r="E26" s="392"/>
      <c r="F26" s="392"/>
      <c r="G26" s="393"/>
      <c r="H26" s="393"/>
      <c r="I26" s="393"/>
      <c r="J26" s="393"/>
    </row>
    <row r="27" spans="2:10" x14ac:dyDescent="0.2">
      <c r="B27" s="265" t="s">
        <v>818</v>
      </c>
      <c r="C27" s="392" t="s">
        <v>819</v>
      </c>
      <c r="D27" s="392"/>
      <c r="E27" s="392"/>
      <c r="F27" s="392"/>
      <c r="G27" s="393"/>
      <c r="H27" s="393"/>
      <c r="I27" s="393"/>
      <c r="J27" s="393"/>
    </row>
    <row r="28" spans="2:10" x14ac:dyDescent="0.2">
      <c r="B28" s="265" t="s">
        <v>820</v>
      </c>
      <c r="C28" s="392" t="s">
        <v>821</v>
      </c>
      <c r="D28" s="392"/>
      <c r="E28" s="392"/>
      <c r="F28" s="392"/>
      <c r="G28" s="393"/>
      <c r="H28" s="393"/>
      <c r="I28" s="393"/>
      <c r="J28" s="393"/>
    </row>
    <row r="29" spans="2:10" x14ac:dyDescent="0.2">
      <c r="B29" s="265" t="s">
        <v>822</v>
      </c>
      <c r="C29" s="392" t="s">
        <v>823</v>
      </c>
      <c r="D29" s="392"/>
      <c r="E29" s="392"/>
      <c r="F29" s="392"/>
      <c r="G29" s="393"/>
      <c r="H29" s="393"/>
      <c r="I29" s="393"/>
      <c r="J29" s="393"/>
    </row>
    <row r="30" spans="2:10" x14ac:dyDescent="0.2">
      <c r="B30" s="265" t="s">
        <v>824</v>
      </c>
      <c r="C30" s="392" t="s">
        <v>825</v>
      </c>
      <c r="D30" s="392"/>
      <c r="E30" s="392"/>
      <c r="F30" s="392"/>
      <c r="G30" s="393"/>
      <c r="H30" s="393"/>
      <c r="I30" s="393"/>
      <c r="J30" s="393"/>
    </row>
    <row r="31" spans="2:10" x14ac:dyDescent="0.2">
      <c r="B31" s="265" t="s">
        <v>826</v>
      </c>
      <c r="C31" s="392" t="s">
        <v>827</v>
      </c>
      <c r="D31" s="392"/>
      <c r="E31" s="392"/>
      <c r="F31" s="392"/>
      <c r="G31" s="393"/>
      <c r="H31" s="393"/>
      <c r="I31" s="393"/>
      <c r="J31" s="393"/>
    </row>
    <row r="32" spans="2:10" x14ac:dyDescent="0.2">
      <c r="B32" s="265" t="s">
        <v>828</v>
      </c>
      <c r="C32" s="392" t="s">
        <v>829</v>
      </c>
      <c r="D32" s="392"/>
      <c r="E32" s="392"/>
      <c r="F32" s="392"/>
      <c r="G32" s="273"/>
      <c r="H32" s="274"/>
      <c r="I32" s="273"/>
      <c r="J32" s="274"/>
    </row>
    <row r="33" spans="2:10" x14ac:dyDescent="0.2">
      <c r="B33" s="265" t="s">
        <v>830</v>
      </c>
      <c r="C33" s="392" t="s">
        <v>831</v>
      </c>
      <c r="D33" s="392"/>
      <c r="E33" s="392"/>
      <c r="F33" s="392"/>
      <c r="G33" s="273"/>
      <c r="H33" s="274"/>
      <c r="I33" s="273"/>
      <c r="J33" s="274"/>
    </row>
    <row r="34" spans="2:10" x14ac:dyDescent="0.2">
      <c r="B34" s="266"/>
      <c r="C34" s="394" t="s">
        <v>832</v>
      </c>
      <c r="D34" s="394"/>
      <c r="E34" s="394"/>
      <c r="F34" s="394"/>
      <c r="G34" s="267"/>
      <c r="H34" s="268"/>
      <c r="I34" s="268"/>
      <c r="J34" s="269"/>
    </row>
    <row r="35" spans="2:10" x14ac:dyDescent="0.2">
      <c r="B35" s="270"/>
      <c r="C35" s="270"/>
      <c r="D35" s="270"/>
      <c r="E35" s="270"/>
      <c r="F35" s="270"/>
      <c r="G35" s="267"/>
      <c r="H35" s="271"/>
      <c r="I35" s="271"/>
      <c r="J35" s="272"/>
    </row>
    <row r="36" spans="2:10" x14ac:dyDescent="0.2">
      <c r="B36" s="260"/>
      <c r="C36" s="401" t="s">
        <v>833</v>
      </c>
      <c r="D36" s="401"/>
      <c r="E36" s="401"/>
      <c r="F36" s="401"/>
      <c r="G36" s="261"/>
      <c r="H36" s="262"/>
      <c r="I36" s="263"/>
      <c r="J36" s="264"/>
    </row>
    <row r="37" spans="2:10" x14ac:dyDescent="0.2">
      <c r="B37" s="265" t="s">
        <v>834</v>
      </c>
      <c r="C37" s="392" t="s">
        <v>835</v>
      </c>
      <c r="D37" s="392"/>
      <c r="E37" s="392"/>
      <c r="F37" s="392"/>
      <c r="G37" s="393"/>
      <c r="H37" s="393"/>
      <c r="I37" s="393"/>
      <c r="J37" s="393"/>
    </row>
    <row r="38" spans="2:10" x14ac:dyDescent="0.2">
      <c r="B38" s="265" t="s">
        <v>836</v>
      </c>
      <c r="C38" s="392" t="s">
        <v>837</v>
      </c>
      <c r="D38" s="392"/>
      <c r="E38" s="392"/>
      <c r="F38" s="392"/>
      <c r="G38" s="393"/>
      <c r="H38" s="393"/>
      <c r="I38" s="393"/>
      <c r="J38" s="393"/>
    </row>
    <row r="39" spans="2:10" x14ac:dyDescent="0.2">
      <c r="B39" s="265" t="s">
        <v>838</v>
      </c>
      <c r="C39" s="392" t="s">
        <v>839</v>
      </c>
      <c r="D39" s="392"/>
      <c r="E39" s="392"/>
      <c r="F39" s="392"/>
      <c r="G39" s="393"/>
      <c r="H39" s="393"/>
      <c r="I39" s="393"/>
      <c r="J39" s="393"/>
    </row>
    <row r="40" spans="2:10" x14ac:dyDescent="0.2">
      <c r="B40" s="265" t="s">
        <v>840</v>
      </c>
      <c r="C40" s="392" t="s">
        <v>841</v>
      </c>
      <c r="D40" s="392"/>
      <c r="E40" s="392"/>
      <c r="F40" s="392"/>
      <c r="G40" s="393"/>
      <c r="H40" s="393"/>
      <c r="I40" s="393"/>
      <c r="J40" s="393"/>
    </row>
    <row r="41" spans="2:10" x14ac:dyDescent="0.2">
      <c r="B41" s="265" t="s">
        <v>842</v>
      </c>
      <c r="C41" s="392" t="s">
        <v>843</v>
      </c>
      <c r="D41" s="392"/>
      <c r="E41" s="392"/>
      <c r="F41" s="392"/>
      <c r="G41" s="393"/>
      <c r="H41" s="393"/>
      <c r="I41" s="393"/>
      <c r="J41" s="393"/>
    </row>
    <row r="42" spans="2:10" x14ac:dyDescent="0.2">
      <c r="B42" s="266"/>
      <c r="C42" s="394" t="s">
        <v>844</v>
      </c>
      <c r="D42" s="394"/>
      <c r="E42" s="394"/>
      <c r="F42" s="394"/>
      <c r="G42" s="267"/>
      <c r="H42" s="268"/>
      <c r="I42" s="268"/>
      <c r="J42" s="269"/>
    </row>
    <row r="43" spans="2:10" x14ac:dyDescent="0.2">
      <c r="B43" s="270"/>
      <c r="C43" s="270"/>
      <c r="D43" s="270"/>
      <c r="E43" s="270"/>
      <c r="F43" s="270"/>
      <c r="G43" s="267"/>
      <c r="H43" s="271"/>
      <c r="I43" s="271"/>
      <c r="J43" s="272"/>
    </row>
    <row r="44" spans="2:10" x14ac:dyDescent="0.2">
      <c r="B44" s="260"/>
      <c r="C44" s="401" t="s">
        <v>845</v>
      </c>
      <c r="D44" s="401"/>
      <c r="E44" s="401"/>
      <c r="F44" s="401"/>
      <c r="G44" s="261"/>
      <c r="H44" s="262"/>
      <c r="I44" s="263"/>
      <c r="J44" s="264"/>
    </row>
    <row r="45" spans="2:10" x14ac:dyDescent="0.2">
      <c r="B45" s="265" t="s">
        <v>846</v>
      </c>
      <c r="C45" s="392" t="s">
        <v>847</v>
      </c>
      <c r="D45" s="392"/>
      <c r="E45" s="392"/>
      <c r="F45" s="392"/>
      <c r="G45" s="393"/>
      <c r="H45" s="393"/>
      <c r="I45" s="393"/>
      <c r="J45" s="393"/>
    </row>
    <row r="46" spans="2:10" x14ac:dyDescent="0.2">
      <c r="B46" s="265" t="s">
        <v>848</v>
      </c>
      <c r="C46" s="392" t="s">
        <v>849</v>
      </c>
      <c r="D46" s="392"/>
      <c r="E46" s="392"/>
      <c r="F46" s="392"/>
      <c r="G46" s="393"/>
      <c r="H46" s="393"/>
      <c r="I46" s="393"/>
      <c r="J46" s="393"/>
    </row>
    <row r="47" spans="2:10" x14ac:dyDescent="0.2">
      <c r="B47" s="266"/>
      <c r="C47" s="394" t="s">
        <v>850</v>
      </c>
      <c r="D47" s="394"/>
      <c r="E47" s="394"/>
      <c r="F47" s="394"/>
      <c r="G47" s="267"/>
      <c r="H47" s="268"/>
      <c r="I47" s="268"/>
      <c r="J47" s="269"/>
    </row>
    <row r="48" spans="2:10" x14ac:dyDescent="0.2">
      <c r="B48" s="275"/>
      <c r="C48" s="395"/>
      <c r="D48" s="395"/>
      <c r="E48" s="395"/>
      <c r="F48" s="395"/>
      <c r="G48" s="395"/>
      <c r="H48" s="276"/>
      <c r="I48" s="277"/>
      <c r="J48" s="278"/>
    </row>
    <row r="49" spans="2:11" ht="15" customHeight="1" x14ac:dyDescent="0.2">
      <c r="B49" s="396" t="s">
        <v>851</v>
      </c>
      <c r="C49" s="397"/>
      <c r="D49" s="397"/>
      <c r="E49" s="397"/>
      <c r="F49" s="398"/>
      <c r="G49" s="399"/>
      <c r="H49" s="400"/>
      <c r="I49" s="399"/>
      <c r="J49" s="400"/>
    </row>
    <row r="50" spans="2:11" x14ac:dyDescent="0.2">
      <c r="B50" s="279"/>
      <c r="C50" s="280"/>
      <c r="D50" s="281"/>
      <c r="E50" s="281"/>
      <c r="F50" s="281"/>
      <c r="G50" s="282"/>
      <c r="H50" s="283"/>
      <c r="I50" s="283"/>
      <c r="J50" s="284"/>
    </row>
    <row r="51" spans="2:11" x14ac:dyDescent="0.2">
      <c r="B51" s="285"/>
      <c r="C51" s="285"/>
      <c r="D51" s="285"/>
      <c r="E51" s="285"/>
      <c r="F51" s="285"/>
      <c r="G51" s="286"/>
      <c r="H51" s="285"/>
      <c r="I51" s="287"/>
      <c r="J51" s="288"/>
    </row>
    <row r="52" spans="2:11" x14ac:dyDescent="0.2">
      <c r="B52" s="289"/>
      <c r="C52" s="390"/>
      <c r="D52" s="390"/>
      <c r="E52" s="390"/>
      <c r="F52" s="390"/>
      <c r="G52" s="390"/>
      <c r="H52" s="390"/>
      <c r="I52" s="390"/>
      <c r="J52" s="290"/>
    </row>
    <row r="53" spans="2:11" x14ac:dyDescent="0.2">
      <c r="B53" s="285"/>
      <c r="C53" s="285"/>
      <c r="D53" s="285"/>
      <c r="E53" s="285"/>
      <c r="F53" s="285"/>
      <c r="G53" s="286"/>
      <c r="H53" s="285"/>
      <c r="I53" s="287"/>
      <c r="J53" s="288"/>
    </row>
    <row r="54" spans="2:11" x14ac:dyDescent="0.2">
      <c r="B54" s="285"/>
      <c r="C54" s="285"/>
      <c r="D54" s="285"/>
      <c r="E54" s="285"/>
      <c r="F54" s="285"/>
      <c r="G54" s="286"/>
      <c r="H54" s="285"/>
      <c r="I54" s="287"/>
      <c r="J54" s="288"/>
    </row>
    <row r="55" spans="2:11" x14ac:dyDescent="0.2">
      <c r="B55" s="285"/>
      <c r="C55" s="285"/>
      <c r="D55" s="285"/>
      <c r="E55" s="285"/>
      <c r="F55" s="285"/>
      <c r="G55" s="286"/>
      <c r="H55" s="285"/>
      <c r="I55" s="287"/>
      <c r="J55" s="288"/>
    </row>
    <row r="56" spans="2:11" x14ac:dyDescent="0.2">
      <c r="B56" s="285"/>
      <c r="C56" s="285"/>
      <c r="D56" s="285"/>
      <c r="E56" s="285"/>
      <c r="F56" s="285"/>
      <c r="G56" s="286"/>
      <c r="H56" s="285"/>
      <c r="I56" s="287"/>
      <c r="J56" s="288"/>
    </row>
    <row r="57" spans="2:11" ht="30" customHeight="1" x14ac:dyDescent="0.2">
      <c r="B57" s="391"/>
      <c r="C57" s="391"/>
      <c r="D57" s="391"/>
      <c r="E57" s="391"/>
      <c r="F57" s="391"/>
      <c r="G57" s="391"/>
      <c r="H57" s="391"/>
      <c r="I57" s="391"/>
      <c r="J57" s="391"/>
      <c r="K57" s="257"/>
    </row>
    <row r="58" spans="2:11" x14ac:dyDescent="0.2">
      <c r="B58" s="285"/>
      <c r="C58" s="285"/>
      <c r="D58" s="285"/>
      <c r="E58" s="285"/>
      <c r="F58" s="285"/>
      <c r="G58" s="286"/>
      <c r="H58" s="285"/>
      <c r="I58" s="287"/>
      <c r="J58" s="288"/>
    </row>
    <row r="59" spans="2:11" ht="30" customHeight="1" x14ac:dyDescent="0.2">
      <c r="B59" s="391"/>
      <c r="C59" s="391"/>
      <c r="D59" s="391"/>
      <c r="E59" s="391"/>
      <c r="F59" s="391"/>
      <c r="G59" s="391"/>
      <c r="H59" s="391"/>
      <c r="I59" s="391"/>
      <c r="J59" s="391"/>
      <c r="K59" s="257"/>
    </row>
    <row r="60" spans="2:11" x14ac:dyDescent="0.2">
      <c r="B60" s="285"/>
      <c r="C60" s="285"/>
      <c r="D60" s="285"/>
      <c r="E60" s="285"/>
      <c r="F60" s="285"/>
      <c r="G60" s="286"/>
      <c r="H60" s="285"/>
      <c r="I60" s="287"/>
      <c r="J60" s="288"/>
    </row>
    <row r="61" spans="2:11" ht="30" customHeight="1" x14ac:dyDescent="0.2">
      <c r="B61" s="391"/>
      <c r="C61" s="391"/>
      <c r="D61" s="391"/>
      <c r="E61" s="391"/>
      <c r="F61" s="391"/>
      <c r="G61" s="391"/>
      <c r="H61" s="391"/>
      <c r="I61" s="391"/>
      <c r="J61" s="391"/>
      <c r="K61" s="257"/>
    </row>
    <row r="62" spans="2:11" x14ac:dyDescent="0.2">
      <c r="B62" s="285"/>
      <c r="C62" s="285"/>
      <c r="D62" s="285"/>
      <c r="E62" s="285"/>
      <c r="F62" s="285"/>
      <c r="G62" s="286"/>
      <c r="H62" s="285"/>
      <c r="I62" s="287"/>
      <c r="J62" s="288"/>
    </row>
    <row r="63" spans="2:11" ht="30" customHeight="1" x14ac:dyDescent="0.2">
      <c r="B63" s="391"/>
      <c r="C63" s="391"/>
      <c r="D63" s="391"/>
      <c r="E63" s="391"/>
      <c r="F63" s="391"/>
      <c r="G63" s="391"/>
      <c r="H63" s="391"/>
      <c r="I63" s="391"/>
      <c r="J63" s="391"/>
      <c r="K63" s="257"/>
    </row>
    <row r="64" spans="2:11" x14ac:dyDescent="0.2">
      <c r="B64" s="285"/>
      <c r="C64" s="285"/>
      <c r="D64" s="285"/>
      <c r="E64" s="285"/>
      <c r="F64" s="285"/>
      <c r="G64" s="286"/>
      <c r="H64" s="285"/>
      <c r="I64" s="287"/>
      <c r="J64" s="288"/>
    </row>
    <row r="65" spans="2:11" ht="30" customHeight="1" x14ac:dyDescent="0.2">
      <c r="B65" s="391"/>
      <c r="C65" s="391"/>
      <c r="D65" s="391"/>
      <c r="E65" s="391"/>
      <c r="F65" s="391"/>
      <c r="G65" s="391"/>
      <c r="H65" s="391"/>
      <c r="I65" s="391"/>
      <c r="J65" s="391"/>
      <c r="K65" s="257"/>
    </row>
    <row r="66" spans="2:11" x14ac:dyDescent="0.2">
      <c r="B66" s="285"/>
      <c r="C66" s="285"/>
      <c r="D66" s="285"/>
      <c r="E66" s="285"/>
      <c r="F66" s="285"/>
      <c r="G66" s="286"/>
      <c r="H66" s="285"/>
      <c r="I66" s="287"/>
      <c r="J66" s="288"/>
    </row>
    <row r="67" spans="2:11" ht="45" customHeight="1" x14ac:dyDescent="0.2"/>
  </sheetData>
  <mergeCells count="103"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</mergeCells>
  <pageMargins left="0.70866141732283472" right="0.39370078740157483" top="0.86614173228346458" bottom="0.15748031496062992" header="0.31496062992125984" footer="0.55118110236220474"/>
  <pageSetup paperSize="9" scale="65" fitToHeight="0" orientation="portrait" r:id="rId1"/>
  <headerFooter>
    <oddFooter>&amp;LPO-GER-1001-0001-R02&amp;CModelo de Planilha de Encargos Sociais&amp;R&amp;P/&amp;N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57"/>
  <sheetViews>
    <sheetView showOutlineSymbols="0" view="pageBreakPreview" topLeftCell="A364" zoomScale="70" zoomScaleNormal="70" zoomScaleSheetLayoutView="70" zoomScalePageLayoutView="55" workbookViewId="0">
      <selection activeCell="P379" sqref="P379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6" width="20.875" bestFit="1" customWidth="1"/>
    <col min="7" max="7" width="12" bestFit="1" customWidth="1"/>
    <col min="8" max="8" width="14.625" bestFit="1" customWidth="1"/>
    <col min="9" max="9" width="13" customWidth="1"/>
    <col min="10" max="10" width="14" bestFit="1" customWidth="1"/>
    <col min="11" max="11" width="9.875" bestFit="1" customWidth="1"/>
  </cols>
  <sheetData>
    <row r="1" spans="1:26" ht="15" x14ac:dyDescent="0.2">
      <c r="A1" s="1"/>
      <c r="B1" s="1"/>
      <c r="C1" s="1"/>
      <c r="D1" s="1"/>
      <c r="E1" s="1"/>
      <c r="F1" s="1"/>
      <c r="G1" s="22"/>
      <c r="H1" s="1"/>
      <c r="I1" s="2"/>
      <c r="J1" s="2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">
      <c r="A2" s="3"/>
      <c r="B2" s="4"/>
      <c r="C2" s="316"/>
      <c r="D2" s="316"/>
      <c r="E2" s="332" t="s">
        <v>84</v>
      </c>
      <c r="F2" s="332"/>
      <c r="G2" s="332"/>
      <c r="H2" s="332"/>
      <c r="I2" s="332"/>
      <c r="J2" s="33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3"/>
      <c r="B3" s="4"/>
      <c r="C3" s="333"/>
      <c r="D3" s="333"/>
      <c r="E3" s="319" t="str">
        <f>'Orçamento Sintético'!E3:J4</f>
        <v>RECUPERAÇÃO ESTRUTURAL DO CAIS DE SÃO JOSÉ DE RIBAMAR</v>
      </c>
      <c r="F3" s="319"/>
      <c r="G3" s="319"/>
      <c r="H3" s="319"/>
      <c r="I3" s="319"/>
      <c r="J3" s="31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3"/>
      <c r="B4" s="4"/>
      <c r="C4" s="333"/>
      <c r="D4" s="333"/>
      <c r="E4" s="319"/>
      <c r="F4" s="319"/>
      <c r="G4" s="319"/>
      <c r="H4" s="319"/>
      <c r="I4" s="319"/>
      <c r="J4" s="31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3"/>
      <c r="B5" s="4"/>
      <c r="C5" s="334"/>
      <c r="D5" s="334"/>
      <c r="E5" s="24" t="s">
        <v>85</v>
      </c>
      <c r="F5" s="25" t="str">
        <f>'Orçamento Sintético'!F5</f>
        <v>2018.17-PL-GER-5001-0001</v>
      </c>
      <c r="G5" s="26" t="s">
        <v>86</v>
      </c>
      <c r="H5" s="170">
        <f>'Orçamento Sintético'!H5</f>
        <v>44054</v>
      </c>
      <c r="I5" s="26" t="s">
        <v>87</v>
      </c>
      <c r="J5" s="171">
        <f>'Orçamento Sintético'!J5</f>
        <v>2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x14ac:dyDescent="0.2">
      <c r="A6" s="80"/>
      <c r="B6" s="80"/>
      <c r="C6" s="335"/>
      <c r="D6" s="335"/>
      <c r="E6" s="335" t="s">
        <v>0</v>
      </c>
      <c r="F6" s="335"/>
      <c r="G6" s="335" t="s">
        <v>1</v>
      </c>
      <c r="H6" s="335"/>
      <c r="I6" s="335"/>
      <c r="J6" s="335"/>
    </row>
    <row r="7" spans="1:26" ht="15" x14ac:dyDescent="0.2">
      <c r="A7" s="80"/>
      <c r="B7" s="80"/>
      <c r="C7" s="130"/>
      <c r="D7" s="131" t="s">
        <v>317</v>
      </c>
      <c r="E7" s="132">
        <f>BDI!J28</f>
        <v>0.29350523548902663</v>
      </c>
      <c r="F7" s="119"/>
      <c r="G7" s="330" t="s">
        <v>569</v>
      </c>
      <c r="H7" s="330"/>
      <c r="I7" s="330"/>
      <c r="J7" s="330"/>
    </row>
    <row r="8" spans="1:26" x14ac:dyDescent="0.2">
      <c r="A8" s="79"/>
      <c r="B8" s="79"/>
      <c r="C8" s="130"/>
      <c r="D8" s="131"/>
      <c r="E8" s="132"/>
      <c r="F8" s="119"/>
      <c r="G8" s="330"/>
      <c r="H8" s="330"/>
      <c r="I8" s="330"/>
      <c r="J8" s="330"/>
    </row>
    <row r="9" spans="1:26" ht="21" x14ac:dyDescent="0.2">
      <c r="A9" s="336" t="s">
        <v>106</v>
      </c>
      <c r="B9" s="336"/>
      <c r="C9" s="336"/>
      <c r="D9" s="336"/>
      <c r="E9" s="336"/>
      <c r="F9" s="336"/>
      <c r="G9" s="336"/>
      <c r="H9" s="336"/>
      <c r="I9" s="336"/>
      <c r="J9" s="336"/>
      <c r="K9" s="1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162" customFormat="1" ht="21" x14ac:dyDescent="0.2">
      <c r="A10" s="331" t="s">
        <v>350</v>
      </c>
      <c r="B10" s="331"/>
      <c r="C10" s="331"/>
      <c r="D10" s="331"/>
      <c r="E10" s="331"/>
      <c r="F10" s="331"/>
      <c r="G10" s="331"/>
      <c r="H10" s="331"/>
      <c r="I10" s="331"/>
      <c r="J10" s="331"/>
    </row>
    <row r="11" spans="1:26" ht="15" x14ac:dyDescent="0.2">
      <c r="A11" s="181" t="s">
        <v>11</v>
      </c>
      <c r="B11" s="180" t="s">
        <v>2</v>
      </c>
      <c r="C11" s="181" t="s">
        <v>3</v>
      </c>
      <c r="D11" s="181" t="s">
        <v>4</v>
      </c>
      <c r="E11" s="327" t="s">
        <v>107</v>
      </c>
      <c r="F11" s="327"/>
      <c r="G11" s="182" t="s">
        <v>5</v>
      </c>
      <c r="H11" s="180" t="s">
        <v>6</v>
      </c>
      <c r="I11" s="180" t="s">
        <v>7</v>
      </c>
      <c r="J11" s="180" t="s">
        <v>8</v>
      </c>
    </row>
    <row r="12" spans="1:26" s="293" customFormat="1" ht="24" customHeight="1" x14ac:dyDescent="0.2">
      <c r="A12" s="303" t="s">
        <v>108</v>
      </c>
      <c r="B12" s="296" t="s">
        <v>570</v>
      </c>
      <c r="C12" s="303" t="s">
        <v>12</v>
      </c>
      <c r="D12" s="303" t="s">
        <v>571</v>
      </c>
      <c r="E12" s="326" t="s">
        <v>572</v>
      </c>
      <c r="F12" s="326"/>
      <c r="G12" s="295" t="s">
        <v>13</v>
      </c>
      <c r="H12" s="173">
        <v>1</v>
      </c>
      <c r="I12" s="297">
        <v>1372</v>
      </c>
      <c r="J12" s="297">
        <v>1372</v>
      </c>
    </row>
    <row r="13" spans="1:26" s="293" customFormat="1" ht="24" customHeight="1" x14ac:dyDescent="0.2">
      <c r="A13" s="304" t="s">
        <v>110</v>
      </c>
      <c r="B13" s="166" t="s">
        <v>111</v>
      </c>
      <c r="C13" s="304" t="s">
        <v>12</v>
      </c>
      <c r="D13" s="304" t="s">
        <v>112</v>
      </c>
      <c r="E13" s="329" t="s">
        <v>113</v>
      </c>
      <c r="F13" s="329"/>
      <c r="G13" s="165" t="s">
        <v>114</v>
      </c>
      <c r="H13" s="168">
        <v>8</v>
      </c>
      <c r="I13" s="167">
        <v>18.04</v>
      </c>
      <c r="J13" s="167">
        <v>144.32</v>
      </c>
    </row>
    <row r="14" spans="1:26" s="293" customFormat="1" ht="24" customHeight="1" x14ac:dyDescent="0.2">
      <c r="A14" s="304" t="s">
        <v>110</v>
      </c>
      <c r="B14" s="166" t="s">
        <v>115</v>
      </c>
      <c r="C14" s="304" t="s">
        <v>12</v>
      </c>
      <c r="D14" s="304" t="s">
        <v>116</v>
      </c>
      <c r="E14" s="329" t="s">
        <v>113</v>
      </c>
      <c r="F14" s="329"/>
      <c r="G14" s="165" t="s">
        <v>114</v>
      </c>
      <c r="H14" s="168">
        <v>8</v>
      </c>
      <c r="I14" s="167">
        <v>11.78</v>
      </c>
      <c r="J14" s="167">
        <v>94.24</v>
      </c>
    </row>
    <row r="15" spans="1:26" s="293" customFormat="1" ht="36" customHeight="1" x14ac:dyDescent="0.2">
      <c r="A15" s="305" t="s">
        <v>117</v>
      </c>
      <c r="B15" s="175" t="s">
        <v>573</v>
      </c>
      <c r="C15" s="305" t="s">
        <v>12</v>
      </c>
      <c r="D15" s="305" t="s">
        <v>574</v>
      </c>
      <c r="E15" s="321" t="s">
        <v>118</v>
      </c>
      <c r="F15" s="321"/>
      <c r="G15" s="174" t="s">
        <v>13</v>
      </c>
      <c r="H15" s="177">
        <v>1</v>
      </c>
      <c r="I15" s="176">
        <v>33.869999999999997</v>
      </c>
      <c r="J15" s="176">
        <v>33.869999999999997</v>
      </c>
    </row>
    <row r="16" spans="1:26" s="293" customFormat="1" ht="36" customHeight="1" x14ac:dyDescent="0.2">
      <c r="A16" s="305" t="s">
        <v>117</v>
      </c>
      <c r="B16" s="175" t="s">
        <v>575</v>
      </c>
      <c r="C16" s="305" t="s">
        <v>12</v>
      </c>
      <c r="D16" s="305" t="s">
        <v>576</v>
      </c>
      <c r="E16" s="321" t="s">
        <v>118</v>
      </c>
      <c r="F16" s="321"/>
      <c r="G16" s="174" t="s">
        <v>13</v>
      </c>
      <c r="H16" s="177">
        <v>2</v>
      </c>
      <c r="I16" s="176">
        <v>67.400000000000006</v>
      </c>
      <c r="J16" s="176">
        <v>134.80000000000001</v>
      </c>
    </row>
    <row r="17" spans="1:10" s="293" customFormat="1" ht="24" customHeight="1" x14ac:dyDescent="0.2">
      <c r="A17" s="305" t="s">
        <v>117</v>
      </c>
      <c r="B17" s="175" t="s">
        <v>577</v>
      </c>
      <c r="C17" s="305" t="s">
        <v>12</v>
      </c>
      <c r="D17" s="305" t="s">
        <v>578</v>
      </c>
      <c r="E17" s="321" t="s">
        <v>118</v>
      </c>
      <c r="F17" s="321"/>
      <c r="G17" s="174" t="s">
        <v>13</v>
      </c>
      <c r="H17" s="177">
        <v>2</v>
      </c>
      <c r="I17" s="176">
        <v>0.72</v>
      </c>
      <c r="J17" s="176">
        <v>1.44</v>
      </c>
    </row>
    <row r="18" spans="1:10" s="293" customFormat="1" ht="24" customHeight="1" x14ac:dyDescent="0.2">
      <c r="A18" s="305" t="s">
        <v>117</v>
      </c>
      <c r="B18" s="175" t="s">
        <v>579</v>
      </c>
      <c r="C18" s="305" t="s">
        <v>12</v>
      </c>
      <c r="D18" s="305" t="s">
        <v>580</v>
      </c>
      <c r="E18" s="321" t="s">
        <v>118</v>
      </c>
      <c r="F18" s="321"/>
      <c r="G18" s="174" t="s">
        <v>13</v>
      </c>
      <c r="H18" s="177">
        <v>2</v>
      </c>
      <c r="I18" s="176">
        <v>7.36</v>
      </c>
      <c r="J18" s="176">
        <v>14.72</v>
      </c>
    </row>
    <row r="19" spans="1:10" s="293" customFormat="1" ht="24" customHeight="1" x14ac:dyDescent="0.2">
      <c r="A19" s="305" t="s">
        <v>117</v>
      </c>
      <c r="B19" s="175" t="s">
        <v>581</v>
      </c>
      <c r="C19" s="305" t="s">
        <v>12</v>
      </c>
      <c r="D19" s="305" t="s">
        <v>582</v>
      </c>
      <c r="E19" s="321" t="s">
        <v>118</v>
      </c>
      <c r="F19" s="321"/>
      <c r="G19" s="174" t="s">
        <v>13</v>
      </c>
      <c r="H19" s="177">
        <v>2</v>
      </c>
      <c r="I19" s="176">
        <v>0.97</v>
      </c>
      <c r="J19" s="176">
        <v>1.94</v>
      </c>
    </row>
    <row r="20" spans="1:10" s="293" customFormat="1" ht="24" customHeight="1" x14ac:dyDescent="0.2">
      <c r="A20" s="305" t="s">
        <v>117</v>
      </c>
      <c r="B20" s="175" t="s">
        <v>583</v>
      </c>
      <c r="C20" s="305" t="s">
        <v>12</v>
      </c>
      <c r="D20" s="305" t="s">
        <v>584</v>
      </c>
      <c r="E20" s="321" t="s">
        <v>118</v>
      </c>
      <c r="F20" s="321"/>
      <c r="G20" s="174" t="s">
        <v>31</v>
      </c>
      <c r="H20" s="177">
        <v>3</v>
      </c>
      <c r="I20" s="176">
        <v>8.16</v>
      </c>
      <c r="J20" s="176">
        <v>24.48</v>
      </c>
    </row>
    <row r="21" spans="1:10" s="293" customFormat="1" ht="36" customHeight="1" x14ac:dyDescent="0.2">
      <c r="A21" s="305" t="s">
        <v>117</v>
      </c>
      <c r="B21" s="175" t="s">
        <v>585</v>
      </c>
      <c r="C21" s="305" t="s">
        <v>12</v>
      </c>
      <c r="D21" s="305" t="s">
        <v>586</v>
      </c>
      <c r="E21" s="321" t="s">
        <v>118</v>
      </c>
      <c r="F21" s="321"/>
      <c r="G21" s="174" t="s">
        <v>13</v>
      </c>
      <c r="H21" s="177">
        <v>1</v>
      </c>
      <c r="I21" s="176">
        <v>146.96</v>
      </c>
      <c r="J21" s="176">
        <v>146.96</v>
      </c>
    </row>
    <row r="22" spans="1:10" s="293" customFormat="1" ht="36" customHeight="1" x14ac:dyDescent="0.2">
      <c r="A22" s="305" t="s">
        <v>117</v>
      </c>
      <c r="B22" s="175" t="s">
        <v>587</v>
      </c>
      <c r="C22" s="305" t="s">
        <v>12</v>
      </c>
      <c r="D22" s="305" t="s">
        <v>588</v>
      </c>
      <c r="E22" s="321" t="s">
        <v>118</v>
      </c>
      <c r="F22" s="321"/>
      <c r="G22" s="174" t="s">
        <v>13</v>
      </c>
      <c r="H22" s="177">
        <v>2</v>
      </c>
      <c r="I22" s="176">
        <v>20.309999999999999</v>
      </c>
      <c r="J22" s="176">
        <v>40.619999999999997</v>
      </c>
    </row>
    <row r="23" spans="1:10" s="293" customFormat="1" ht="24" customHeight="1" x14ac:dyDescent="0.2">
      <c r="A23" s="305" t="s">
        <v>117</v>
      </c>
      <c r="B23" s="175" t="s">
        <v>589</v>
      </c>
      <c r="C23" s="305" t="s">
        <v>12</v>
      </c>
      <c r="D23" s="305" t="s">
        <v>590</v>
      </c>
      <c r="E23" s="321" t="s">
        <v>118</v>
      </c>
      <c r="F23" s="321"/>
      <c r="G23" s="174" t="s">
        <v>13</v>
      </c>
      <c r="H23" s="177">
        <v>8</v>
      </c>
      <c r="I23" s="176">
        <v>3.43</v>
      </c>
      <c r="J23" s="176">
        <v>27.44</v>
      </c>
    </row>
    <row r="24" spans="1:10" s="293" customFormat="1" ht="24" customHeight="1" x14ac:dyDescent="0.2">
      <c r="A24" s="305" t="s">
        <v>117</v>
      </c>
      <c r="B24" s="175" t="s">
        <v>591</v>
      </c>
      <c r="C24" s="305" t="s">
        <v>12</v>
      </c>
      <c r="D24" s="305" t="s">
        <v>592</v>
      </c>
      <c r="E24" s="321" t="s">
        <v>118</v>
      </c>
      <c r="F24" s="321"/>
      <c r="G24" s="174" t="s">
        <v>13</v>
      </c>
      <c r="H24" s="177">
        <v>2</v>
      </c>
      <c r="I24" s="176">
        <v>2.64</v>
      </c>
      <c r="J24" s="176">
        <v>5.28</v>
      </c>
    </row>
    <row r="25" spans="1:10" s="293" customFormat="1" ht="24" customHeight="1" x14ac:dyDescent="0.2">
      <c r="A25" s="305" t="s">
        <v>117</v>
      </c>
      <c r="B25" s="175" t="s">
        <v>593</v>
      </c>
      <c r="C25" s="305" t="s">
        <v>12</v>
      </c>
      <c r="D25" s="305" t="s">
        <v>594</v>
      </c>
      <c r="E25" s="321" t="s">
        <v>118</v>
      </c>
      <c r="F25" s="321"/>
      <c r="G25" s="174" t="s">
        <v>13</v>
      </c>
      <c r="H25" s="177">
        <v>1</v>
      </c>
      <c r="I25" s="176">
        <v>67.13</v>
      </c>
      <c r="J25" s="176">
        <v>67.13</v>
      </c>
    </row>
    <row r="26" spans="1:10" s="293" customFormat="1" ht="24" customHeight="1" x14ac:dyDescent="0.2">
      <c r="A26" s="305" t="s">
        <v>117</v>
      </c>
      <c r="B26" s="175" t="s">
        <v>595</v>
      </c>
      <c r="C26" s="305" t="s">
        <v>12</v>
      </c>
      <c r="D26" s="305" t="s">
        <v>596</v>
      </c>
      <c r="E26" s="321" t="s">
        <v>118</v>
      </c>
      <c r="F26" s="321"/>
      <c r="G26" s="174" t="s">
        <v>31</v>
      </c>
      <c r="H26" s="177">
        <v>8</v>
      </c>
      <c r="I26" s="176">
        <v>3.75</v>
      </c>
      <c r="J26" s="176">
        <v>30</v>
      </c>
    </row>
    <row r="27" spans="1:10" s="293" customFormat="1" ht="24" customHeight="1" x14ac:dyDescent="0.2">
      <c r="A27" s="305" t="s">
        <v>117</v>
      </c>
      <c r="B27" s="175" t="s">
        <v>597</v>
      </c>
      <c r="C27" s="305" t="s">
        <v>12</v>
      </c>
      <c r="D27" s="305" t="s">
        <v>598</v>
      </c>
      <c r="E27" s="321" t="s">
        <v>118</v>
      </c>
      <c r="F27" s="321"/>
      <c r="G27" s="174" t="s">
        <v>31</v>
      </c>
      <c r="H27" s="177">
        <v>27</v>
      </c>
      <c r="I27" s="176">
        <v>4.76</v>
      </c>
      <c r="J27" s="176">
        <v>128.52000000000001</v>
      </c>
    </row>
    <row r="28" spans="1:10" s="293" customFormat="1" ht="24" customHeight="1" x14ac:dyDescent="0.2">
      <c r="A28" s="305" t="s">
        <v>117</v>
      </c>
      <c r="B28" s="175" t="s">
        <v>599</v>
      </c>
      <c r="C28" s="305" t="s">
        <v>12</v>
      </c>
      <c r="D28" s="305" t="s">
        <v>600</v>
      </c>
      <c r="E28" s="321" t="s">
        <v>118</v>
      </c>
      <c r="F28" s="321"/>
      <c r="G28" s="174" t="s">
        <v>13</v>
      </c>
      <c r="H28" s="177">
        <v>0.13333329999999999</v>
      </c>
      <c r="I28" s="176">
        <v>60.13</v>
      </c>
      <c r="J28" s="176">
        <v>8.01</v>
      </c>
    </row>
    <row r="29" spans="1:10" s="293" customFormat="1" ht="24" customHeight="1" x14ac:dyDescent="0.2">
      <c r="A29" s="305" t="s">
        <v>117</v>
      </c>
      <c r="B29" s="175" t="s">
        <v>601</v>
      </c>
      <c r="C29" s="305" t="s">
        <v>12</v>
      </c>
      <c r="D29" s="305" t="s">
        <v>602</v>
      </c>
      <c r="E29" s="321" t="s">
        <v>118</v>
      </c>
      <c r="F29" s="321"/>
      <c r="G29" s="174" t="s">
        <v>13</v>
      </c>
      <c r="H29" s="177">
        <v>4</v>
      </c>
      <c r="I29" s="176">
        <v>0.93</v>
      </c>
      <c r="J29" s="176">
        <v>3.72</v>
      </c>
    </row>
    <row r="30" spans="1:10" s="293" customFormat="1" ht="24" customHeight="1" x14ac:dyDescent="0.2">
      <c r="A30" s="305" t="s">
        <v>117</v>
      </c>
      <c r="B30" s="175" t="s">
        <v>603</v>
      </c>
      <c r="C30" s="305" t="s">
        <v>12</v>
      </c>
      <c r="D30" s="305" t="s">
        <v>604</v>
      </c>
      <c r="E30" s="321" t="s">
        <v>118</v>
      </c>
      <c r="F30" s="321"/>
      <c r="G30" s="174" t="s">
        <v>31</v>
      </c>
      <c r="H30" s="177">
        <v>7.96</v>
      </c>
      <c r="I30" s="176">
        <v>56.59</v>
      </c>
      <c r="J30" s="176">
        <v>450.45</v>
      </c>
    </row>
    <row r="31" spans="1:10" s="293" customFormat="1" ht="36" customHeight="1" x14ac:dyDescent="0.2">
      <c r="A31" s="305" t="s">
        <v>117</v>
      </c>
      <c r="B31" s="175" t="s">
        <v>605</v>
      </c>
      <c r="C31" s="305" t="s">
        <v>12</v>
      </c>
      <c r="D31" s="305" t="s">
        <v>606</v>
      </c>
      <c r="E31" s="321" t="s">
        <v>118</v>
      </c>
      <c r="F31" s="321"/>
      <c r="G31" s="174" t="s">
        <v>13</v>
      </c>
      <c r="H31" s="177">
        <v>2</v>
      </c>
      <c r="I31" s="176">
        <v>7.03</v>
      </c>
      <c r="J31" s="176">
        <v>14.06</v>
      </c>
    </row>
    <row r="32" spans="1:10" s="293" customFormat="1" x14ac:dyDescent="0.2">
      <c r="A32" s="301"/>
      <c r="B32" s="301"/>
      <c r="C32" s="301"/>
      <c r="D32" s="301"/>
      <c r="E32" s="301" t="s">
        <v>119</v>
      </c>
      <c r="F32" s="178">
        <v>109.1915956</v>
      </c>
      <c r="G32" s="301" t="s">
        <v>120</v>
      </c>
      <c r="H32" s="178">
        <v>91.93</v>
      </c>
      <c r="I32" s="301" t="s">
        <v>121</v>
      </c>
      <c r="J32" s="178">
        <v>201.12</v>
      </c>
    </row>
    <row r="33" spans="1:10" s="293" customFormat="1" ht="15" thickBot="1" x14ac:dyDescent="0.25">
      <c r="A33" s="301"/>
      <c r="B33" s="301"/>
      <c r="C33" s="301"/>
      <c r="D33" s="301"/>
      <c r="E33" s="301" t="s">
        <v>122</v>
      </c>
      <c r="F33" s="178">
        <v>402.68</v>
      </c>
      <c r="G33" s="301"/>
      <c r="H33" s="322" t="s">
        <v>123</v>
      </c>
      <c r="I33" s="322"/>
      <c r="J33" s="178">
        <v>1774.68</v>
      </c>
    </row>
    <row r="34" spans="1:10" s="293" customFormat="1" ht="0.95" customHeight="1" thickTop="1" x14ac:dyDescent="0.2">
      <c r="A34" s="164"/>
      <c r="B34" s="164"/>
      <c r="C34" s="164"/>
      <c r="D34" s="164"/>
      <c r="E34" s="164"/>
      <c r="F34" s="164"/>
      <c r="G34" s="164"/>
      <c r="H34" s="164"/>
      <c r="I34" s="164"/>
      <c r="J34" s="164"/>
    </row>
    <row r="35" spans="1:10" s="293" customFormat="1" ht="18" customHeight="1" x14ac:dyDescent="0.2">
      <c r="A35" s="302" t="s">
        <v>14</v>
      </c>
      <c r="B35" s="306" t="s">
        <v>2</v>
      </c>
      <c r="C35" s="302" t="s">
        <v>3</v>
      </c>
      <c r="D35" s="302" t="s">
        <v>4</v>
      </c>
      <c r="E35" s="327" t="s">
        <v>107</v>
      </c>
      <c r="F35" s="327"/>
      <c r="G35" s="310" t="s">
        <v>5</v>
      </c>
      <c r="H35" s="306" t="s">
        <v>6</v>
      </c>
      <c r="I35" s="306" t="s">
        <v>7</v>
      </c>
      <c r="J35" s="306" t="s">
        <v>8</v>
      </c>
    </row>
    <row r="36" spans="1:10" s="293" customFormat="1" ht="24" customHeight="1" x14ac:dyDescent="0.2">
      <c r="A36" s="303" t="s">
        <v>108</v>
      </c>
      <c r="B36" s="296" t="s">
        <v>15</v>
      </c>
      <c r="C36" s="303" t="s">
        <v>12</v>
      </c>
      <c r="D36" s="303" t="s">
        <v>16</v>
      </c>
      <c r="E36" s="326" t="s">
        <v>124</v>
      </c>
      <c r="F36" s="326"/>
      <c r="G36" s="295" t="s">
        <v>17</v>
      </c>
      <c r="H36" s="173">
        <v>1</v>
      </c>
      <c r="I36" s="297">
        <v>65.92</v>
      </c>
      <c r="J36" s="297">
        <v>65.92</v>
      </c>
    </row>
    <row r="37" spans="1:10" s="293" customFormat="1" ht="36" customHeight="1" x14ac:dyDescent="0.2">
      <c r="A37" s="304" t="s">
        <v>110</v>
      </c>
      <c r="B37" s="166" t="s">
        <v>125</v>
      </c>
      <c r="C37" s="304" t="s">
        <v>12</v>
      </c>
      <c r="D37" s="304" t="s">
        <v>126</v>
      </c>
      <c r="E37" s="329" t="s">
        <v>127</v>
      </c>
      <c r="F37" s="329"/>
      <c r="G37" s="165" t="s">
        <v>128</v>
      </c>
      <c r="H37" s="168">
        <v>4.4000000000000003E-3</v>
      </c>
      <c r="I37" s="167">
        <v>15.57</v>
      </c>
      <c r="J37" s="167">
        <v>0.06</v>
      </c>
    </row>
    <row r="38" spans="1:10" s="293" customFormat="1" ht="36" customHeight="1" x14ac:dyDescent="0.2">
      <c r="A38" s="304" t="s">
        <v>110</v>
      </c>
      <c r="B38" s="166" t="s">
        <v>129</v>
      </c>
      <c r="C38" s="304" t="s">
        <v>12</v>
      </c>
      <c r="D38" s="304" t="s">
        <v>130</v>
      </c>
      <c r="E38" s="329" t="s">
        <v>127</v>
      </c>
      <c r="F38" s="329"/>
      <c r="G38" s="165" t="s">
        <v>131</v>
      </c>
      <c r="H38" s="168">
        <v>1.9099999999999999E-2</v>
      </c>
      <c r="I38" s="167">
        <v>13.23</v>
      </c>
      <c r="J38" s="167">
        <v>0.25</v>
      </c>
    </row>
    <row r="39" spans="1:10" s="293" customFormat="1" ht="36" customHeight="1" x14ac:dyDescent="0.2">
      <c r="A39" s="304" t="s">
        <v>110</v>
      </c>
      <c r="B39" s="166" t="s">
        <v>132</v>
      </c>
      <c r="C39" s="304" t="s">
        <v>12</v>
      </c>
      <c r="D39" s="304" t="s">
        <v>133</v>
      </c>
      <c r="E39" s="329" t="s">
        <v>134</v>
      </c>
      <c r="F39" s="329"/>
      <c r="G39" s="165" t="s">
        <v>35</v>
      </c>
      <c r="H39" s="168">
        <v>1.1999999999999999E-3</v>
      </c>
      <c r="I39" s="167">
        <v>294.27999999999997</v>
      </c>
      <c r="J39" s="167">
        <v>0.35</v>
      </c>
    </row>
    <row r="40" spans="1:10" s="293" customFormat="1" ht="24" customHeight="1" x14ac:dyDescent="0.2">
      <c r="A40" s="304" t="s">
        <v>110</v>
      </c>
      <c r="B40" s="166" t="s">
        <v>135</v>
      </c>
      <c r="C40" s="304" t="s">
        <v>12</v>
      </c>
      <c r="D40" s="304" t="s">
        <v>136</v>
      </c>
      <c r="E40" s="329" t="s">
        <v>113</v>
      </c>
      <c r="F40" s="329"/>
      <c r="G40" s="165" t="s">
        <v>114</v>
      </c>
      <c r="H40" s="168">
        <v>0.18970000000000001</v>
      </c>
      <c r="I40" s="167">
        <v>12.88</v>
      </c>
      <c r="J40" s="167">
        <v>2.44</v>
      </c>
    </row>
    <row r="41" spans="1:10" s="293" customFormat="1" ht="24" customHeight="1" x14ac:dyDescent="0.2">
      <c r="A41" s="304" t="s">
        <v>110</v>
      </c>
      <c r="B41" s="166" t="s">
        <v>137</v>
      </c>
      <c r="C41" s="304" t="s">
        <v>12</v>
      </c>
      <c r="D41" s="304" t="s">
        <v>138</v>
      </c>
      <c r="E41" s="329" t="s">
        <v>113</v>
      </c>
      <c r="F41" s="329"/>
      <c r="G41" s="165" t="s">
        <v>114</v>
      </c>
      <c r="H41" s="168">
        <v>0.56910000000000005</v>
      </c>
      <c r="I41" s="167">
        <v>15.7</v>
      </c>
      <c r="J41" s="167">
        <v>8.93</v>
      </c>
    </row>
    <row r="42" spans="1:10" s="293" customFormat="1" ht="36" customHeight="1" x14ac:dyDescent="0.2">
      <c r="A42" s="305" t="s">
        <v>117</v>
      </c>
      <c r="B42" s="175" t="s">
        <v>139</v>
      </c>
      <c r="C42" s="305" t="s">
        <v>12</v>
      </c>
      <c r="D42" s="305" t="s">
        <v>140</v>
      </c>
      <c r="E42" s="321" t="s">
        <v>118</v>
      </c>
      <c r="F42" s="321"/>
      <c r="G42" s="174" t="s">
        <v>31</v>
      </c>
      <c r="H42" s="177">
        <v>1.2273000000000001</v>
      </c>
      <c r="I42" s="176">
        <v>9.68</v>
      </c>
      <c r="J42" s="176">
        <v>11.88</v>
      </c>
    </row>
    <row r="43" spans="1:10" s="293" customFormat="1" ht="24" customHeight="1" x14ac:dyDescent="0.2">
      <c r="A43" s="305" t="s">
        <v>117</v>
      </c>
      <c r="B43" s="175" t="s">
        <v>141</v>
      </c>
      <c r="C43" s="305" t="s">
        <v>12</v>
      </c>
      <c r="D43" s="305" t="s">
        <v>142</v>
      </c>
      <c r="E43" s="321" t="s">
        <v>118</v>
      </c>
      <c r="F43" s="321"/>
      <c r="G43" s="174" t="s">
        <v>60</v>
      </c>
      <c r="H43" s="177">
        <v>4.2799999999999998E-2</v>
      </c>
      <c r="I43" s="176">
        <v>12.3</v>
      </c>
      <c r="J43" s="176">
        <v>0.52</v>
      </c>
    </row>
    <row r="44" spans="1:10" s="293" customFormat="1" ht="24" customHeight="1" x14ac:dyDescent="0.2">
      <c r="A44" s="305" t="s">
        <v>117</v>
      </c>
      <c r="B44" s="175" t="s">
        <v>143</v>
      </c>
      <c r="C44" s="305" t="s">
        <v>12</v>
      </c>
      <c r="D44" s="305" t="s">
        <v>144</v>
      </c>
      <c r="E44" s="321" t="s">
        <v>118</v>
      </c>
      <c r="F44" s="321"/>
      <c r="G44" s="174" t="s">
        <v>31</v>
      </c>
      <c r="H44" s="177">
        <v>1</v>
      </c>
      <c r="I44" s="176">
        <v>21.47</v>
      </c>
      <c r="J44" s="176">
        <v>21.47</v>
      </c>
    </row>
    <row r="45" spans="1:10" s="293" customFormat="1" ht="24" customHeight="1" x14ac:dyDescent="0.2">
      <c r="A45" s="305" t="s">
        <v>117</v>
      </c>
      <c r="B45" s="175" t="s">
        <v>145</v>
      </c>
      <c r="C45" s="305" t="s">
        <v>12</v>
      </c>
      <c r="D45" s="305" t="s">
        <v>146</v>
      </c>
      <c r="E45" s="321" t="s">
        <v>118</v>
      </c>
      <c r="F45" s="321"/>
      <c r="G45" s="174" t="s">
        <v>17</v>
      </c>
      <c r="H45" s="177">
        <v>0.58530000000000004</v>
      </c>
      <c r="I45" s="176">
        <v>34.22</v>
      </c>
      <c r="J45" s="176">
        <v>20.02</v>
      </c>
    </row>
    <row r="46" spans="1:10" s="293" customFormat="1" x14ac:dyDescent="0.2">
      <c r="A46" s="301"/>
      <c r="B46" s="301"/>
      <c r="C46" s="301"/>
      <c r="D46" s="301"/>
      <c r="E46" s="301" t="s">
        <v>119</v>
      </c>
      <c r="F46" s="178">
        <v>5.4237472175470982</v>
      </c>
      <c r="G46" s="301" t="s">
        <v>120</v>
      </c>
      <c r="H46" s="178">
        <v>4.57</v>
      </c>
      <c r="I46" s="301" t="s">
        <v>121</v>
      </c>
      <c r="J46" s="178">
        <v>9.99</v>
      </c>
    </row>
    <row r="47" spans="1:10" s="293" customFormat="1" ht="15" thickBot="1" x14ac:dyDescent="0.25">
      <c r="A47" s="301"/>
      <c r="B47" s="301"/>
      <c r="C47" s="301"/>
      <c r="D47" s="301"/>
      <c r="E47" s="301" t="s">
        <v>122</v>
      </c>
      <c r="F47" s="178">
        <v>19.34</v>
      </c>
      <c r="G47" s="301"/>
      <c r="H47" s="322" t="s">
        <v>123</v>
      </c>
      <c r="I47" s="322"/>
      <c r="J47" s="178">
        <v>85.26</v>
      </c>
    </row>
    <row r="48" spans="1:10" s="293" customFormat="1" ht="0.95" customHeight="1" thickTop="1" x14ac:dyDescent="0.2">
      <c r="A48" s="164"/>
      <c r="B48" s="164"/>
      <c r="C48" s="164"/>
      <c r="D48" s="164"/>
      <c r="E48" s="164"/>
      <c r="F48" s="164"/>
      <c r="G48" s="164"/>
      <c r="H48" s="164"/>
      <c r="I48" s="164"/>
      <c r="J48" s="164"/>
    </row>
    <row r="49" spans="1:10" s="293" customFormat="1" ht="18" customHeight="1" x14ac:dyDescent="0.2">
      <c r="A49" s="302" t="s">
        <v>18</v>
      </c>
      <c r="B49" s="306" t="s">
        <v>2</v>
      </c>
      <c r="C49" s="302" t="s">
        <v>3</v>
      </c>
      <c r="D49" s="302" t="s">
        <v>4</v>
      </c>
      <c r="E49" s="327" t="s">
        <v>107</v>
      </c>
      <c r="F49" s="327"/>
      <c r="G49" s="310" t="s">
        <v>5</v>
      </c>
      <c r="H49" s="306" t="s">
        <v>6</v>
      </c>
      <c r="I49" s="306" t="s">
        <v>7</v>
      </c>
      <c r="J49" s="306" t="s">
        <v>8</v>
      </c>
    </row>
    <row r="50" spans="1:10" s="293" customFormat="1" ht="24" customHeight="1" x14ac:dyDescent="0.2">
      <c r="A50" s="303" t="s">
        <v>108</v>
      </c>
      <c r="B50" s="296" t="s">
        <v>949</v>
      </c>
      <c r="C50" s="303" t="s">
        <v>12</v>
      </c>
      <c r="D50" s="303" t="s">
        <v>950</v>
      </c>
      <c r="E50" s="326" t="s">
        <v>124</v>
      </c>
      <c r="F50" s="326"/>
      <c r="G50" s="295" t="s">
        <v>17</v>
      </c>
      <c r="H50" s="173">
        <v>1</v>
      </c>
      <c r="I50" s="297">
        <v>364.82</v>
      </c>
      <c r="J50" s="297">
        <v>364.82</v>
      </c>
    </row>
    <row r="51" spans="1:10" s="293" customFormat="1" ht="36" customHeight="1" x14ac:dyDescent="0.2">
      <c r="A51" s="304" t="s">
        <v>110</v>
      </c>
      <c r="B51" s="166" t="s">
        <v>951</v>
      </c>
      <c r="C51" s="304" t="s">
        <v>12</v>
      </c>
      <c r="D51" s="304" t="s">
        <v>952</v>
      </c>
      <c r="E51" s="329" t="s">
        <v>134</v>
      </c>
      <c r="F51" s="329"/>
      <c r="G51" s="165" t="s">
        <v>35</v>
      </c>
      <c r="H51" s="168">
        <v>0.01</v>
      </c>
      <c r="I51" s="167">
        <v>218.92</v>
      </c>
      <c r="J51" s="167">
        <v>2.1800000000000002</v>
      </c>
    </row>
    <row r="52" spans="1:10" s="293" customFormat="1" ht="24" customHeight="1" x14ac:dyDescent="0.2">
      <c r="A52" s="304" t="s">
        <v>110</v>
      </c>
      <c r="B52" s="166" t="s">
        <v>137</v>
      </c>
      <c r="C52" s="304" t="s">
        <v>12</v>
      </c>
      <c r="D52" s="304" t="s">
        <v>138</v>
      </c>
      <c r="E52" s="329" t="s">
        <v>113</v>
      </c>
      <c r="F52" s="329"/>
      <c r="G52" s="165" t="s">
        <v>114</v>
      </c>
      <c r="H52" s="168">
        <v>1</v>
      </c>
      <c r="I52" s="167">
        <v>15.7</v>
      </c>
      <c r="J52" s="167">
        <v>15.7</v>
      </c>
    </row>
    <row r="53" spans="1:10" s="293" customFormat="1" ht="24" customHeight="1" x14ac:dyDescent="0.2">
      <c r="A53" s="304" t="s">
        <v>110</v>
      </c>
      <c r="B53" s="166" t="s">
        <v>115</v>
      </c>
      <c r="C53" s="304" t="s">
        <v>12</v>
      </c>
      <c r="D53" s="304" t="s">
        <v>116</v>
      </c>
      <c r="E53" s="329" t="s">
        <v>113</v>
      </c>
      <c r="F53" s="329"/>
      <c r="G53" s="165" t="s">
        <v>114</v>
      </c>
      <c r="H53" s="168">
        <v>2</v>
      </c>
      <c r="I53" s="167">
        <v>11.78</v>
      </c>
      <c r="J53" s="167">
        <v>23.56</v>
      </c>
    </row>
    <row r="54" spans="1:10" s="293" customFormat="1" ht="24" customHeight="1" x14ac:dyDescent="0.2">
      <c r="A54" s="305" t="s">
        <v>117</v>
      </c>
      <c r="B54" s="175" t="s">
        <v>953</v>
      </c>
      <c r="C54" s="305" t="s">
        <v>12</v>
      </c>
      <c r="D54" s="305" t="s">
        <v>954</v>
      </c>
      <c r="E54" s="321" t="s">
        <v>118</v>
      </c>
      <c r="F54" s="321"/>
      <c r="G54" s="174" t="s">
        <v>17</v>
      </c>
      <c r="H54" s="177">
        <v>1</v>
      </c>
      <c r="I54" s="176">
        <v>300</v>
      </c>
      <c r="J54" s="176">
        <v>300</v>
      </c>
    </row>
    <row r="55" spans="1:10" s="293" customFormat="1" ht="24" customHeight="1" x14ac:dyDescent="0.2">
      <c r="A55" s="305" t="s">
        <v>117</v>
      </c>
      <c r="B55" s="175" t="s">
        <v>955</v>
      </c>
      <c r="C55" s="305" t="s">
        <v>12</v>
      </c>
      <c r="D55" s="305" t="s">
        <v>956</v>
      </c>
      <c r="E55" s="321" t="s">
        <v>118</v>
      </c>
      <c r="F55" s="321"/>
      <c r="G55" s="174" t="s">
        <v>31</v>
      </c>
      <c r="H55" s="177">
        <v>4</v>
      </c>
      <c r="I55" s="176">
        <v>4.45</v>
      </c>
      <c r="J55" s="176">
        <v>17.8</v>
      </c>
    </row>
    <row r="56" spans="1:10" s="293" customFormat="1" ht="24" customHeight="1" x14ac:dyDescent="0.2">
      <c r="A56" s="305" t="s">
        <v>117</v>
      </c>
      <c r="B56" s="175" t="s">
        <v>957</v>
      </c>
      <c r="C56" s="305" t="s">
        <v>12</v>
      </c>
      <c r="D56" s="305" t="s">
        <v>958</v>
      </c>
      <c r="E56" s="321" t="s">
        <v>118</v>
      </c>
      <c r="F56" s="321"/>
      <c r="G56" s="174" t="s">
        <v>60</v>
      </c>
      <c r="H56" s="177">
        <v>0.11</v>
      </c>
      <c r="I56" s="176">
        <v>12.51</v>
      </c>
      <c r="J56" s="176">
        <v>1.37</v>
      </c>
    </row>
    <row r="57" spans="1:10" s="293" customFormat="1" ht="24" customHeight="1" x14ac:dyDescent="0.2">
      <c r="A57" s="305" t="s">
        <v>117</v>
      </c>
      <c r="B57" s="175" t="s">
        <v>147</v>
      </c>
      <c r="C57" s="305" t="s">
        <v>12</v>
      </c>
      <c r="D57" s="305" t="s">
        <v>148</v>
      </c>
      <c r="E57" s="321" t="s">
        <v>118</v>
      </c>
      <c r="F57" s="321"/>
      <c r="G57" s="174" t="s">
        <v>31</v>
      </c>
      <c r="H57" s="177">
        <v>1</v>
      </c>
      <c r="I57" s="176">
        <v>4.21</v>
      </c>
      <c r="J57" s="176">
        <v>4.21</v>
      </c>
    </row>
    <row r="58" spans="1:10" s="293" customFormat="1" x14ac:dyDescent="0.2">
      <c r="A58" s="301"/>
      <c r="B58" s="301"/>
      <c r="C58" s="301"/>
      <c r="D58" s="301"/>
      <c r="E58" s="301" t="s">
        <v>119</v>
      </c>
      <c r="F58" s="178">
        <v>17.764265160975079</v>
      </c>
      <c r="G58" s="301" t="s">
        <v>120</v>
      </c>
      <c r="H58" s="178">
        <v>14.96</v>
      </c>
      <c r="I58" s="301" t="s">
        <v>121</v>
      </c>
      <c r="J58" s="178">
        <v>32.72</v>
      </c>
    </row>
    <row r="59" spans="1:10" s="293" customFormat="1" ht="15" thickBot="1" x14ac:dyDescent="0.25">
      <c r="A59" s="301"/>
      <c r="B59" s="301"/>
      <c r="C59" s="301"/>
      <c r="D59" s="301"/>
      <c r="E59" s="301" t="s">
        <v>122</v>
      </c>
      <c r="F59" s="178">
        <v>107.07</v>
      </c>
      <c r="G59" s="301"/>
      <c r="H59" s="322" t="s">
        <v>123</v>
      </c>
      <c r="I59" s="322"/>
      <c r="J59" s="178">
        <v>471.89</v>
      </c>
    </row>
    <row r="60" spans="1:10" s="293" customFormat="1" ht="0.95" customHeight="1" thickTop="1" x14ac:dyDescent="0.2">
      <c r="A60" s="164"/>
      <c r="B60" s="164"/>
      <c r="C60" s="164"/>
      <c r="D60" s="164"/>
      <c r="E60" s="164"/>
      <c r="F60" s="164"/>
      <c r="G60" s="164"/>
      <c r="H60" s="164"/>
      <c r="I60" s="164"/>
      <c r="J60" s="164"/>
    </row>
    <row r="61" spans="1:10" s="293" customFormat="1" ht="18" customHeight="1" x14ac:dyDescent="0.2">
      <c r="A61" s="302" t="s">
        <v>22</v>
      </c>
      <c r="B61" s="306" t="s">
        <v>2</v>
      </c>
      <c r="C61" s="302" t="s">
        <v>3</v>
      </c>
      <c r="D61" s="302" t="s">
        <v>4</v>
      </c>
      <c r="E61" s="327" t="s">
        <v>107</v>
      </c>
      <c r="F61" s="327"/>
      <c r="G61" s="310" t="s">
        <v>5</v>
      </c>
      <c r="H61" s="306" t="s">
        <v>6</v>
      </c>
      <c r="I61" s="306" t="s">
        <v>7</v>
      </c>
      <c r="J61" s="306" t="s">
        <v>8</v>
      </c>
    </row>
    <row r="62" spans="1:10" s="293" customFormat="1" ht="24" customHeight="1" x14ac:dyDescent="0.2">
      <c r="A62" s="303" t="s">
        <v>108</v>
      </c>
      <c r="B62" s="296" t="s">
        <v>23</v>
      </c>
      <c r="C62" s="303" t="s">
        <v>20</v>
      </c>
      <c r="D62" s="303" t="s">
        <v>24</v>
      </c>
      <c r="E62" s="326" t="s">
        <v>124</v>
      </c>
      <c r="F62" s="326"/>
      <c r="G62" s="295" t="s">
        <v>13</v>
      </c>
      <c r="H62" s="173">
        <v>1</v>
      </c>
      <c r="I62" s="297">
        <v>400029.28</v>
      </c>
      <c r="J62" s="297">
        <v>400029.28</v>
      </c>
    </row>
    <row r="63" spans="1:10" s="293" customFormat="1" ht="24" customHeight="1" x14ac:dyDescent="0.2">
      <c r="A63" s="304" t="s">
        <v>110</v>
      </c>
      <c r="B63" s="166" t="s">
        <v>149</v>
      </c>
      <c r="C63" s="304" t="s">
        <v>12</v>
      </c>
      <c r="D63" s="304" t="s">
        <v>150</v>
      </c>
      <c r="E63" s="329" t="s">
        <v>113</v>
      </c>
      <c r="F63" s="329"/>
      <c r="G63" s="165" t="s">
        <v>114</v>
      </c>
      <c r="H63" s="168">
        <v>1760</v>
      </c>
      <c r="I63" s="167">
        <v>17.68</v>
      </c>
      <c r="J63" s="167">
        <v>31116.799999999999</v>
      </c>
    </row>
    <row r="64" spans="1:10" s="293" customFormat="1" ht="24" customHeight="1" x14ac:dyDescent="0.2">
      <c r="A64" s="304" t="s">
        <v>110</v>
      </c>
      <c r="B64" s="166" t="s">
        <v>151</v>
      </c>
      <c r="C64" s="304" t="s">
        <v>12</v>
      </c>
      <c r="D64" s="304" t="s">
        <v>152</v>
      </c>
      <c r="E64" s="329" t="s">
        <v>113</v>
      </c>
      <c r="F64" s="329"/>
      <c r="G64" s="165" t="s">
        <v>114</v>
      </c>
      <c r="H64" s="168">
        <v>3520</v>
      </c>
      <c r="I64" s="167">
        <v>15.69</v>
      </c>
      <c r="J64" s="167">
        <v>55228.800000000003</v>
      </c>
    </row>
    <row r="65" spans="1:11" s="293" customFormat="1" ht="24" customHeight="1" x14ac:dyDescent="0.2">
      <c r="A65" s="304" t="s">
        <v>110</v>
      </c>
      <c r="B65" s="166" t="s">
        <v>153</v>
      </c>
      <c r="C65" s="304" t="s">
        <v>12</v>
      </c>
      <c r="D65" s="304" t="s">
        <v>154</v>
      </c>
      <c r="E65" s="329" t="s">
        <v>113</v>
      </c>
      <c r="F65" s="329"/>
      <c r="G65" s="165" t="s">
        <v>114</v>
      </c>
      <c r="H65" s="168">
        <v>1760</v>
      </c>
      <c r="I65" s="167">
        <v>14.33</v>
      </c>
      <c r="J65" s="167">
        <v>25220.799999999999</v>
      </c>
    </row>
    <row r="66" spans="1:11" s="293" customFormat="1" ht="24" customHeight="1" x14ac:dyDescent="0.2">
      <c r="A66" s="304" t="s">
        <v>110</v>
      </c>
      <c r="B66" s="166" t="s">
        <v>155</v>
      </c>
      <c r="C66" s="304" t="s">
        <v>12</v>
      </c>
      <c r="D66" s="304" t="s">
        <v>156</v>
      </c>
      <c r="E66" s="329" t="s">
        <v>113</v>
      </c>
      <c r="F66" s="329"/>
      <c r="G66" s="165" t="s">
        <v>114</v>
      </c>
      <c r="H66" s="168">
        <v>1760</v>
      </c>
      <c r="I66" s="167">
        <v>85.92</v>
      </c>
      <c r="J66" s="167">
        <v>151219.20000000001</v>
      </c>
    </row>
    <row r="67" spans="1:11" s="293" customFormat="1" ht="24" customHeight="1" x14ac:dyDescent="0.2">
      <c r="A67" s="304" t="s">
        <v>110</v>
      </c>
      <c r="B67" s="166" t="s">
        <v>608</v>
      </c>
      <c r="C67" s="304" t="s">
        <v>12</v>
      </c>
      <c r="D67" s="304" t="s">
        <v>609</v>
      </c>
      <c r="E67" s="329" t="s">
        <v>113</v>
      </c>
      <c r="F67" s="329"/>
      <c r="G67" s="165" t="s">
        <v>114</v>
      </c>
      <c r="H67" s="168">
        <v>3520</v>
      </c>
      <c r="I67" s="167">
        <v>19.989999999999998</v>
      </c>
      <c r="J67" s="167">
        <v>70364.800000000003</v>
      </c>
    </row>
    <row r="68" spans="1:11" s="293" customFormat="1" ht="24" customHeight="1" x14ac:dyDescent="0.2">
      <c r="A68" s="304" t="s">
        <v>110</v>
      </c>
      <c r="B68" s="166" t="s">
        <v>610</v>
      </c>
      <c r="C68" s="304" t="s">
        <v>12</v>
      </c>
      <c r="D68" s="304" t="s">
        <v>611</v>
      </c>
      <c r="E68" s="329" t="s">
        <v>113</v>
      </c>
      <c r="F68" s="329"/>
      <c r="G68" s="165" t="s">
        <v>114</v>
      </c>
      <c r="H68" s="168">
        <v>1760</v>
      </c>
      <c r="I68" s="167">
        <v>23.21</v>
      </c>
      <c r="J68" s="167">
        <v>40849.599999999999</v>
      </c>
    </row>
    <row r="69" spans="1:11" s="293" customFormat="1" ht="24" customHeight="1" x14ac:dyDescent="0.2">
      <c r="A69" s="305" t="s">
        <v>117</v>
      </c>
      <c r="B69" s="175" t="s">
        <v>159</v>
      </c>
      <c r="C69" s="305" t="s">
        <v>20</v>
      </c>
      <c r="D69" s="305" t="s">
        <v>160</v>
      </c>
      <c r="E69" s="321" t="s">
        <v>157</v>
      </c>
      <c r="F69" s="321"/>
      <c r="G69" s="174" t="s">
        <v>158</v>
      </c>
      <c r="H69" s="177">
        <v>16</v>
      </c>
      <c r="I69" s="176">
        <v>1040.9000000000001</v>
      </c>
      <c r="J69" s="176">
        <v>16654.400000000001</v>
      </c>
      <c r="K69" s="293">
        <f>J69*1.2935</f>
        <v>21542.466400000005</v>
      </c>
    </row>
    <row r="70" spans="1:11" s="293" customFormat="1" ht="36" customHeight="1" x14ac:dyDescent="0.2">
      <c r="A70" s="305" t="s">
        <v>117</v>
      </c>
      <c r="B70" s="175" t="s">
        <v>560</v>
      </c>
      <c r="C70" s="305" t="s">
        <v>12</v>
      </c>
      <c r="D70" s="305" t="s">
        <v>561</v>
      </c>
      <c r="E70" s="321" t="s">
        <v>185</v>
      </c>
      <c r="F70" s="321"/>
      <c r="G70" s="174" t="s">
        <v>562</v>
      </c>
      <c r="H70" s="177">
        <v>16</v>
      </c>
      <c r="I70" s="176">
        <v>585.92999999999995</v>
      </c>
      <c r="J70" s="176">
        <v>9374.8799999999992</v>
      </c>
    </row>
    <row r="71" spans="1:11" s="293" customFormat="1" x14ac:dyDescent="0.2">
      <c r="A71" s="301"/>
      <c r="B71" s="301"/>
      <c r="C71" s="301"/>
      <c r="D71" s="301"/>
      <c r="E71" s="301" t="s">
        <v>119</v>
      </c>
      <c r="F71" s="178">
        <v>192635.8651393</v>
      </c>
      <c r="G71" s="301" t="s">
        <v>120</v>
      </c>
      <c r="H71" s="178">
        <v>162180.13</v>
      </c>
      <c r="I71" s="301" t="s">
        <v>121</v>
      </c>
      <c r="J71" s="178">
        <v>354816</v>
      </c>
    </row>
    <row r="72" spans="1:11" s="293" customFormat="1" ht="15" thickBot="1" x14ac:dyDescent="0.25">
      <c r="A72" s="301"/>
      <c r="B72" s="301"/>
      <c r="C72" s="301"/>
      <c r="D72" s="301"/>
      <c r="E72" s="301" t="s">
        <v>122</v>
      </c>
      <c r="F72" s="178">
        <v>117408.59</v>
      </c>
      <c r="G72" s="301"/>
      <c r="H72" s="322" t="s">
        <v>123</v>
      </c>
      <c r="I72" s="322"/>
      <c r="J72" s="178">
        <v>517437.87</v>
      </c>
    </row>
    <row r="73" spans="1:11" s="293" customFormat="1" ht="0.95" customHeight="1" thickTop="1" x14ac:dyDescent="0.2">
      <c r="A73" s="164"/>
      <c r="B73" s="164"/>
      <c r="C73" s="164"/>
      <c r="D73" s="164"/>
      <c r="E73" s="164"/>
      <c r="F73" s="164"/>
      <c r="G73" s="164"/>
      <c r="H73" s="164"/>
      <c r="I73" s="164"/>
      <c r="J73" s="164"/>
    </row>
    <row r="74" spans="1:11" s="293" customFormat="1" ht="18" customHeight="1" x14ac:dyDescent="0.2">
      <c r="A74" s="302" t="s">
        <v>513</v>
      </c>
      <c r="B74" s="306" t="s">
        <v>2</v>
      </c>
      <c r="C74" s="302" t="s">
        <v>3</v>
      </c>
      <c r="D74" s="302" t="s">
        <v>4</v>
      </c>
      <c r="E74" s="327" t="s">
        <v>107</v>
      </c>
      <c r="F74" s="327"/>
      <c r="G74" s="310" t="s">
        <v>5</v>
      </c>
      <c r="H74" s="306" t="s">
        <v>6</v>
      </c>
      <c r="I74" s="306" t="s">
        <v>7</v>
      </c>
      <c r="J74" s="306" t="s">
        <v>8</v>
      </c>
    </row>
    <row r="75" spans="1:11" s="293" customFormat="1" ht="24" customHeight="1" x14ac:dyDescent="0.2">
      <c r="A75" s="303" t="s">
        <v>108</v>
      </c>
      <c r="B75" s="296" t="s">
        <v>612</v>
      </c>
      <c r="C75" s="303" t="s">
        <v>20</v>
      </c>
      <c r="D75" s="303" t="s">
        <v>613</v>
      </c>
      <c r="E75" s="326" t="s">
        <v>514</v>
      </c>
      <c r="F75" s="326"/>
      <c r="G75" s="295" t="s">
        <v>13</v>
      </c>
      <c r="H75" s="173">
        <v>1</v>
      </c>
      <c r="I75" s="297">
        <v>233.94</v>
      </c>
      <c r="J75" s="297">
        <v>233.94</v>
      </c>
    </row>
    <row r="76" spans="1:11" s="293" customFormat="1" ht="24" customHeight="1" x14ac:dyDescent="0.2">
      <c r="A76" s="305" t="s">
        <v>117</v>
      </c>
      <c r="B76" s="175" t="s">
        <v>614</v>
      </c>
      <c r="C76" s="305" t="s">
        <v>20</v>
      </c>
      <c r="D76" s="305" t="s">
        <v>613</v>
      </c>
      <c r="E76" s="321" t="s">
        <v>361</v>
      </c>
      <c r="F76" s="321"/>
      <c r="G76" s="174" t="s">
        <v>13</v>
      </c>
      <c r="H76" s="177">
        <v>1</v>
      </c>
      <c r="I76" s="176">
        <v>233.94</v>
      </c>
      <c r="J76" s="176">
        <v>233.94</v>
      </c>
    </row>
    <row r="77" spans="1:11" s="293" customFormat="1" x14ac:dyDescent="0.2">
      <c r="A77" s="301"/>
      <c r="B77" s="301"/>
      <c r="C77" s="301"/>
      <c r="D77" s="301"/>
      <c r="E77" s="301" t="s">
        <v>119</v>
      </c>
      <c r="F77" s="178">
        <v>0</v>
      </c>
      <c r="G77" s="301" t="s">
        <v>120</v>
      </c>
      <c r="H77" s="178">
        <v>0</v>
      </c>
      <c r="I77" s="301" t="s">
        <v>121</v>
      </c>
      <c r="J77" s="178">
        <v>0</v>
      </c>
    </row>
    <row r="78" spans="1:11" s="293" customFormat="1" ht="15" thickBot="1" x14ac:dyDescent="0.25">
      <c r="A78" s="301"/>
      <c r="B78" s="301"/>
      <c r="C78" s="301"/>
      <c r="D78" s="301"/>
      <c r="E78" s="301" t="s">
        <v>122</v>
      </c>
      <c r="F78" s="178">
        <v>68.66</v>
      </c>
      <c r="G78" s="301"/>
      <c r="H78" s="322" t="s">
        <v>123</v>
      </c>
      <c r="I78" s="322"/>
      <c r="J78" s="178">
        <v>302.60000000000002</v>
      </c>
    </row>
    <row r="79" spans="1:11" s="293" customFormat="1" ht="0.95" customHeight="1" thickTop="1" x14ac:dyDescent="0.2">
      <c r="A79" s="164"/>
      <c r="B79" s="164"/>
      <c r="C79" s="164"/>
      <c r="D79" s="164"/>
      <c r="E79" s="164"/>
      <c r="F79" s="164"/>
      <c r="G79" s="164"/>
      <c r="H79" s="164"/>
      <c r="I79" s="164"/>
      <c r="J79" s="164"/>
    </row>
    <row r="80" spans="1:11" s="293" customFormat="1" ht="18" customHeight="1" x14ac:dyDescent="0.2">
      <c r="A80" s="302" t="s">
        <v>515</v>
      </c>
      <c r="B80" s="306" t="s">
        <v>2</v>
      </c>
      <c r="C80" s="302" t="s">
        <v>3</v>
      </c>
      <c r="D80" s="302" t="s">
        <v>4</v>
      </c>
      <c r="E80" s="327" t="s">
        <v>107</v>
      </c>
      <c r="F80" s="327"/>
      <c r="G80" s="310" t="s">
        <v>5</v>
      </c>
      <c r="H80" s="306" t="s">
        <v>6</v>
      </c>
      <c r="I80" s="306" t="s">
        <v>7</v>
      </c>
      <c r="J80" s="306" t="s">
        <v>8</v>
      </c>
    </row>
    <row r="81" spans="1:10" s="293" customFormat="1" ht="24" customHeight="1" x14ac:dyDescent="0.2">
      <c r="A81" s="303" t="s">
        <v>108</v>
      </c>
      <c r="B81" s="296" t="s">
        <v>615</v>
      </c>
      <c r="C81" s="303" t="s">
        <v>20</v>
      </c>
      <c r="D81" s="303" t="s">
        <v>616</v>
      </c>
      <c r="E81" s="326" t="s">
        <v>109</v>
      </c>
      <c r="F81" s="326"/>
      <c r="G81" s="295" t="s">
        <v>13</v>
      </c>
      <c r="H81" s="173">
        <v>1</v>
      </c>
      <c r="I81" s="297">
        <v>3596.88</v>
      </c>
      <c r="J81" s="297">
        <v>3596.88</v>
      </c>
    </row>
    <row r="82" spans="1:10" s="293" customFormat="1" ht="24" customHeight="1" x14ac:dyDescent="0.2">
      <c r="A82" s="305" t="s">
        <v>117</v>
      </c>
      <c r="B82" s="175" t="s">
        <v>617</v>
      </c>
      <c r="C82" s="305" t="s">
        <v>20</v>
      </c>
      <c r="D82" s="305" t="s">
        <v>618</v>
      </c>
      <c r="E82" s="321" t="s">
        <v>361</v>
      </c>
      <c r="F82" s="321"/>
      <c r="G82" s="174" t="s">
        <v>13</v>
      </c>
      <c r="H82" s="177">
        <v>1</v>
      </c>
      <c r="I82" s="176">
        <v>3596.88</v>
      </c>
      <c r="J82" s="176">
        <v>3596.88</v>
      </c>
    </row>
    <row r="83" spans="1:10" s="293" customFormat="1" x14ac:dyDescent="0.2">
      <c r="A83" s="301"/>
      <c r="B83" s="301"/>
      <c r="C83" s="301"/>
      <c r="D83" s="301"/>
      <c r="E83" s="301" t="s">
        <v>119</v>
      </c>
      <c r="F83" s="178">
        <v>0</v>
      </c>
      <c r="G83" s="301" t="s">
        <v>120</v>
      </c>
      <c r="H83" s="178">
        <v>0</v>
      </c>
      <c r="I83" s="301" t="s">
        <v>121</v>
      </c>
      <c r="J83" s="178">
        <v>0</v>
      </c>
    </row>
    <row r="84" spans="1:10" s="293" customFormat="1" ht="15" thickBot="1" x14ac:dyDescent="0.25">
      <c r="A84" s="301"/>
      <c r="B84" s="301"/>
      <c r="C84" s="301"/>
      <c r="D84" s="301"/>
      <c r="E84" s="301" t="s">
        <v>122</v>
      </c>
      <c r="F84" s="178">
        <v>1055.68</v>
      </c>
      <c r="G84" s="301"/>
      <c r="H84" s="322" t="s">
        <v>123</v>
      </c>
      <c r="I84" s="322"/>
      <c r="J84" s="178">
        <v>4652.5600000000004</v>
      </c>
    </row>
    <row r="85" spans="1:10" s="293" customFormat="1" ht="0.95" customHeight="1" thickTop="1" x14ac:dyDescent="0.2">
      <c r="A85" s="164"/>
      <c r="B85" s="164"/>
      <c r="C85" s="164"/>
      <c r="D85" s="164"/>
      <c r="E85" s="164"/>
      <c r="F85" s="164"/>
      <c r="G85" s="164"/>
      <c r="H85" s="164"/>
      <c r="I85" s="164"/>
      <c r="J85" s="164"/>
    </row>
    <row r="86" spans="1:10" s="293" customFormat="1" ht="18" customHeight="1" x14ac:dyDescent="0.2">
      <c r="A86" s="302" t="s">
        <v>619</v>
      </c>
      <c r="B86" s="306" t="s">
        <v>2</v>
      </c>
      <c r="C86" s="302" t="s">
        <v>3</v>
      </c>
      <c r="D86" s="302" t="s">
        <v>4</v>
      </c>
      <c r="E86" s="327" t="s">
        <v>107</v>
      </c>
      <c r="F86" s="327"/>
      <c r="G86" s="310" t="s">
        <v>5</v>
      </c>
      <c r="H86" s="306" t="s">
        <v>6</v>
      </c>
      <c r="I86" s="306" t="s">
        <v>7</v>
      </c>
      <c r="J86" s="306" t="s">
        <v>8</v>
      </c>
    </row>
    <row r="87" spans="1:10" s="293" customFormat="1" ht="24" customHeight="1" x14ac:dyDescent="0.2">
      <c r="A87" s="303" t="s">
        <v>108</v>
      </c>
      <c r="B87" s="296" t="s">
        <v>620</v>
      </c>
      <c r="C87" s="303" t="s">
        <v>20</v>
      </c>
      <c r="D87" s="303" t="s">
        <v>621</v>
      </c>
      <c r="E87" s="326" t="s">
        <v>109</v>
      </c>
      <c r="F87" s="326"/>
      <c r="G87" s="295" t="s">
        <v>13</v>
      </c>
      <c r="H87" s="173">
        <v>1</v>
      </c>
      <c r="I87" s="297">
        <v>821290.17</v>
      </c>
      <c r="J87" s="297">
        <v>821290.17</v>
      </c>
    </row>
    <row r="88" spans="1:10" s="293" customFormat="1" ht="24" customHeight="1" x14ac:dyDescent="0.2">
      <c r="A88" s="304" t="s">
        <v>110</v>
      </c>
      <c r="B88" s="166" t="s">
        <v>622</v>
      </c>
      <c r="C88" s="304" t="s">
        <v>20</v>
      </c>
      <c r="D88" s="304" t="s">
        <v>623</v>
      </c>
      <c r="E88" s="329" t="s">
        <v>109</v>
      </c>
      <c r="F88" s="329"/>
      <c r="G88" s="165" t="s">
        <v>13</v>
      </c>
      <c r="H88" s="168">
        <v>1</v>
      </c>
      <c r="I88" s="167">
        <v>12295.89</v>
      </c>
      <c r="J88" s="167">
        <v>12295.89</v>
      </c>
    </row>
    <row r="89" spans="1:10" s="293" customFormat="1" ht="36" customHeight="1" x14ac:dyDescent="0.2">
      <c r="A89" s="304" t="s">
        <v>110</v>
      </c>
      <c r="B89" s="166" t="s">
        <v>624</v>
      </c>
      <c r="C89" s="304" t="s">
        <v>20</v>
      </c>
      <c r="D89" s="304" t="s">
        <v>625</v>
      </c>
      <c r="E89" s="329" t="s">
        <v>109</v>
      </c>
      <c r="F89" s="329"/>
      <c r="G89" s="165" t="s">
        <v>13</v>
      </c>
      <c r="H89" s="168">
        <v>1</v>
      </c>
      <c r="I89" s="167">
        <v>750537.07</v>
      </c>
      <c r="J89" s="167">
        <v>750537.07</v>
      </c>
    </row>
    <row r="90" spans="1:10" s="293" customFormat="1" ht="24" customHeight="1" x14ac:dyDescent="0.2">
      <c r="A90" s="304" t="s">
        <v>110</v>
      </c>
      <c r="B90" s="166" t="s">
        <v>626</v>
      </c>
      <c r="C90" s="304" t="s">
        <v>20</v>
      </c>
      <c r="D90" s="304" t="s">
        <v>627</v>
      </c>
      <c r="E90" s="329" t="s">
        <v>109</v>
      </c>
      <c r="F90" s="329"/>
      <c r="G90" s="165" t="s">
        <v>13</v>
      </c>
      <c r="H90" s="168">
        <v>1</v>
      </c>
      <c r="I90" s="167">
        <v>58457.22</v>
      </c>
      <c r="J90" s="167">
        <v>58457.22</v>
      </c>
    </row>
    <row r="91" spans="1:10" s="293" customFormat="1" x14ac:dyDescent="0.2">
      <c r="A91" s="301"/>
      <c r="B91" s="301"/>
      <c r="C91" s="301"/>
      <c r="D91" s="301"/>
      <c r="E91" s="301" t="s">
        <v>119</v>
      </c>
      <c r="F91" s="178">
        <v>149846.5823335</v>
      </c>
      <c r="G91" s="301" t="s">
        <v>120</v>
      </c>
      <c r="H91" s="178">
        <v>126155.84</v>
      </c>
      <c r="I91" s="301" t="s">
        <v>121</v>
      </c>
      <c r="J91" s="178">
        <v>276002.42</v>
      </c>
    </row>
    <row r="92" spans="1:10" s="293" customFormat="1" ht="15" thickBot="1" x14ac:dyDescent="0.25">
      <c r="A92" s="301"/>
      <c r="B92" s="301"/>
      <c r="C92" s="301"/>
      <c r="D92" s="301"/>
      <c r="E92" s="301" t="s">
        <v>122</v>
      </c>
      <c r="F92" s="178">
        <v>241048.66</v>
      </c>
      <c r="G92" s="301"/>
      <c r="H92" s="322" t="s">
        <v>123</v>
      </c>
      <c r="I92" s="322"/>
      <c r="J92" s="178">
        <v>1062338.83</v>
      </c>
    </row>
    <row r="93" spans="1:10" s="293" customFormat="1" ht="0.95" customHeight="1" thickTop="1" x14ac:dyDescent="0.2">
      <c r="A93" s="164"/>
      <c r="B93" s="164"/>
      <c r="C93" s="164"/>
      <c r="D93" s="164"/>
      <c r="E93" s="164"/>
      <c r="F93" s="164"/>
      <c r="G93" s="164"/>
      <c r="H93" s="164"/>
      <c r="I93" s="164"/>
      <c r="J93" s="164"/>
    </row>
    <row r="94" spans="1:10" s="293" customFormat="1" ht="18" customHeight="1" x14ac:dyDescent="0.2">
      <c r="A94" s="302" t="s">
        <v>628</v>
      </c>
      <c r="B94" s="306" t="s">
        <v>2</v>
      </c>
      <c r="C94" s="302" t="s">
        <v>3</v>
      </c>
      <c r="D94" s="302" t="s">
        <v>4</v>
      </c>
      <c r="E94" s="327" t="s">
        <v>107</v>
      </c>
      <c r="F94" s="327"/>
      <c r="G94" s="310" t="s">
        <v>5</v>
      </c>
      <c r="H94" s="306" t="s">
        <v>6</v>
      </c>
      <c r="I94" s="306" t="s">
        <v>7</v>
      </c>
      <c r="J94" s="306" t="s">
        <v>8</v>
      </c>
    </row>
    <row r="95" spans="1:10" s="293" customFormat="1" ht="24" customHeight="1" x14ac:dyDescent="0.2">
      <c r="A95" s="303" t="s">
        <v>108</v>
      </c>
      <c r="B95" s="296" t="s">
        <v>629</v>
      </c>
      <c r="C95" s="303" t="s">
        <v>12</v>
      </c>
      <c r="D95" s="303" t="s">
        <v>630</v>
      </c>
      <c r="E95" s="326" t="s">
        <v>631</v>
      </c>
      <c r="F95" s="326"/>
      <c r="G95" s="295" t="s">
        <v>13</v>
      </c>
      <c r="H95" s="173">
        <v>1</v>
      </c>
      <c r="I95" s="297">
        <v>644.97</v>
      </c>
      <c r="J95" s="297">
        <v>644.97</v>
      </c>
    </row>
    <row r="96" spans="1:10" s="293" customFormat="1" ht="24" customHeight="1" x14ac:dyDescent="0.2">
      <c r="A96" s="304" t="s">
        <v>110</v>
      </c>
      <c r="B96" s="166" t="s">
        <v>632</v>
      </c>
      <c r="C96" s="304" t="s">
        <v>12</v>
      </c>
      <c r="D96" s="304" t="s">
        <v>633</v>
      </c>
      <c r="E96" s="329" t="s">
        <v>113</v>
      </c>
      <c r="F96" s="329"/>
      <c r="G96" s="165" t="s">
        <v>114</v>
      </c>
      <c r="H96" s="168">
        <v>7.7</v>
      </c>
      <c r="I96" s="167">
        <v>11.49</v>
      </c>
      <c r="J96" s="167">
        <v>88.47</v>
      </c>
    </row>
    <row r="97" spans="1:10" s="293" customFormat="1" ht="24" customHeight="1" x14ac:dyDescent="0.2">
      <c r="A97" s="304" t="s">
        <v>110</v>
      </c>
      <c r="B97" s="166" t="s">
        <v>634</v>
      </c>
      <c r="C97" s="304" t="s">
        <v>12</v>
      </c>
      <c r="D97" s="304" t="s">
        <v>635</v>
      </c>
      <c r="E97" s="329" t="s">
        <v>113</v>
      </c>
      <c r="F97" s="329"/>
      <c r="G97" s="165" t="s">
        <v>114</v>
      </c>
      <c r="H97" s="168">
        <v>7.7</v>
      </c>
      <c r="I97" s="167">
        <v>15.41</v>
      </c>
      <c r="J97" s="167">
        <v>118.65</v>
      </c>
    </row>
    <row r="98" spans="1:10" s="293" customFormat="1" ht="24" customHeight="1" x14ac:dyDescent="0.2">
      <c r="A98" s="305" t="s">
        <v>117</v>
      </c>
      <c r="B98" s="175" t="s">
        <v>636</v>
      </c>
      <c r="C98" s="305" t="s">
        <v>12</v>
      </c>
      <c r="D98" s="305" t="s">
        <v>637</v>
      </c>
      <c r="E98" s="321" t="s">
        <v>118</v>
      </c>
      <c r="F98" s="321"/>
      <c r="G98" s="174" t="s">
        <v>13</v>
      </c>
      <c r="H98" s="177">
        <v>1</v>
      </c>
      <c r="I98" s="176">
        <v>8.27</v>
      </c>
      <c r="J98" s="176">
        <v>8.27</v>
      </c>
    </row>
    <row r="99" spans="1:10" s="293" customFormat="1" ht="24" customHeight="1" x14ac:dyDescent="0.2">
      <c r="A99" s="305" t="s">
        <v>117</v>
      </c>
      <c r="B99" s="175" t="s">
        <v>638</v>
      </c>
      <c r="C99" s="305" t="s">
        <v>12</v>
      </c>
      <c r="D99" s="305" t="s">
        <v>639</v>
      </c>
      <c r="E99" s="321" t="s">
        <v>118</v>
      </c>
      <c r="F99" s="321"/>
      <c r="G99" s="174" t="s">
        <v>13</v>
      </c>
      <c r="H99" s="177">
        <v>2</v>
      </c>
      <c r="I99" s="176">
        <v>14.19</v>
      </c>
      <c r="J99" s="176">
        <v>28.38</v>
      </c>
    </row>
    <row r="100" spans="1:10" s="293" customFormat="1" ht="24" customHeight="1" x14ac:dyDescent="0.2">
      <c r="A100" s="305" t="s">
        <v>117</v>
      </c>
      <c r="B100" s="175" t="s">
        <v>640</v>
      </c>
      <c r="C100" s="305" t="s">
        <v>12</v>
      </c>
      <c r="D100" s="305" t="s">
        <v>641</v>
      </c>
      <c r="E100" s="321" t="s">
        <v>118</v>
      </c>
      <c r="F100" s="321"/>
      <c r="G100" s="174" t="s">
        <v>13</v>
      </c>
      <c r="H100" s="177">
        <v>1</v>
      </c>
      <c r="I100" s="176">
        <v>13.03</v>
      </c>
      <c r="J100" s="176">
        <v>13.03</v>
      </c>
    </row>
    <row r="101" spans="1:10" s="293" customFormat="1" ht="24" customHeight="1" x14ac:dyDescent="0.2">
      <c r="A101" s="305" t="s">
        <v>117</v>
      </c>
      <c r="B101" s="175" t="s">
        <v>642</v>
      </c>
      <c r="C101" s="305" t="s">
        <v>12</v>
      </c>
      <c r="D101" s="305" t="s">
        <v>643</v>
      </c>
      <c r="E101" s="321" t="s">
        <v>118</v>
      </c>
      <c r="F101" s="321"/>
      <c r="G101" s="174" t="s">
        <v>13</v>
      </c>
      <c r="H101" s="177">
        <v>0.4</v>
      </c>
      <c r="I101" s="176">
        <v>5</v>
      </c>
      <c r="J101" s="176">
        <v>2</v>
      </c>
    </row>
    <row r="102" spans="1:10" s="293" customFormat="1" ht="24" customHeight="1" x14ac:dyDescent="0.2">
      <c r="A102" s="305" t="s">
        <v>117</v>
      </c>
      <c r="B102" s="175" t="s">
        <v>644</v>
      </c>
      <c r="C102" s="305" t="s">
        <v>12</v>
      </c>
      <c r="D102" s="305" t="s">
        <v>645</v>
      </c>
      <c r="E102" s="321" t="s">
        <v>118</v>
      </c>
      <c r="F102" s="321"/>
      <c r="G102" s="174" t="s">
        <v>13</v>
      </c>
      <c r="H102" s="177">
        <v>1</v>
      </c>
      <c r="I102" s="176">
        <v>329.9</v>
      </c>
      <c r="J102" s="176">
        <v>329.9</v>
      </c>
    </row>
    <row r="103" spans="1:10" s="293" customFormat="1" ht="24" customHeight="1" x14ac:dyDescent="0.2">
      <c r="A103" s="305" t="s">
        <v>117</v>
      </c>
      <c r="B103" s="175" t="s">
        <v>646</v>
      </c>
      <c r="C103" s="305" t="s">
        <v>12</v>
      </c>
      <c r="D103" s="305" t="s">
        <v>647</v>
      </c>
      <c r="E103" s="321" t="s">
        <v>118</v>
      </c>
      <c r="F103" s="321"/>
      <c r="G103" s="174" t="s">
        <v>13</v>
      </c>
      <c r="H103" s="177">
        <v>0.3</v>
      </c>
      <c r="I103" s="176">
        <v>2.75</v>
      </c>
      <c r="J103" s="176">
        <v>0.82</v>
      </c>
    </row>
    <row r="104" spans="1:10" s="293" customFormat="1" ht="24" customHeight="1" x14ac:dyDescent="0.2">
      <c r="A104" s="305" t="s">
        <v>117</v>
      </c>
      <c r="B104" s="175" t="s">
        <v>648</v>
      </c>
      <c r="C104" s="305" t="s">
        <v>12</v>
      </c>
      <c r="D104" s="305" t="s">
        <v>649</v>
      </c>
      <c r="E104" s="321" t="s">
        <v>118</v>
      </c>
      <c r="F104" s="321"/>
      <c r="G104" s="174" t="s">
        <v>13</v>
      </c>
      <c r="H104" s="177">
        <v>1</v>
      </c>
      <c r="I104" s="176">
        <v>1.62</v>
      </c>
      <c r="J104" s="176">
        <v>1.62</v>
      </c>
    </row>
    <row r="105" spans="1:10" s="293" customFormat="1" ht="24" customHeight="1" x14ac:dyDescent="0.2">
      <c r="A105" s="305" t="s">
        <v>117</v>
      </c>
      <c r="B105" s="175" t="s">
        <v>650</v>
      </c>
      <c r="C105" s="305" t="s">
        <v>12</v>
      </c>
      <c r="D105" s="305" t="s">
        <v>651</v>
      </c>
      <c r="E105" s="321" t="s">
        <v>118</v>
      </c>
      <c r="F105" s="321"/>
      <c r="G105" s="174" t="s">
        <v>13</v>
      </c>
      <c r="H105" s="177">
        <v>1</v>
      </c>
      <c r="I105" s="176">
        <v>21.82</v>
      </c>
      <c r="J105" s="176">
        <v>21.82</v>
      </c>
    </row>
    <row r="106" spans="1:10" s="293" customFormat="1" ht="24" customHeight="1" x14ac:dyDescent="0.2">
      <c r="A106" s="305" t="s">
        <v>117</v>
      </c>
      <c r="B106" s="175" t="s">
        <v>652</v>
      </c>
      <c r="C106" s="305" t="s">
        <v>12</v>
      </c>
      <c r="D106" s="305" t="s">
        <v>653</v>
      </c>
      <c r="E106" s="321" t="s">
        <v>118</v>
      </c>
      <c r="F106" s="321"/>
      <c r="G106" s="174" t="s">
        <v>13</v>
      </c>
      <c r="H106" s="177">
        <v>1</v>
      </c>
      <c r="I106" s="176">
        <v>3.06</v>
      </c>
      <c r="J106" s="176">
        <v>3.06</v>
      </c>
    </row>
    <row r="107" spans="1:10" s="293" customFormat="1" ht="36" customHeight="1" x14ac:dyDescent="0.2">
      <c r="A107" s="305" t="s">
        <v>117</v>
      </c>
      <c r="B107" s="175" t="s">
        <v>654</v>
      </c>
      <c r="C107" s="305" t="s">
        <v>12</v>
      </c>
      <c r="D107" s="305" t="s">
        <v>655</v>
      </c>
      <c r="E107" s="321" t="s">
        <v>118</v>
      </c>
      <c r="F107" s="321"/>
      <c r="G107" s="174" t="s">
        <v>13</v>
      </c>
      <c r="H107" s="177">
        <v>1</v>
      </c>
      <c r="I107" s="176">
        <v>12.49</v>
      </c>
      <c r="J107" s="176">
        <v>12.49</v>
      </c>
    </row>
    <row r="108" spans="1:10" s="293" customFormat="1" ht="24" customHeight="1" x14ac:dyDescent="0.2">
      <c r="A108" s="305" t="s">
        <v>117</v>
      </c>
      <c r="B108" s="175" t="s">
        <v>656</v>
      </c>
      <c r="C108" s="305" t="s">
        <v>12</v>
      </c>
      <c r="D108" s="305" t="s">
        <v>657</v>
      </c>
      <c r="E108" s="321" t="s">
        <v>118</v>
      </c>
      <c r="F108" s="321"/>
      <c r="G108" s="174" t="s">
        <v>31</v>
      </c>
      <c r="H108" s="177">
        <v>1.5</v>
      </c>
      <c r="I108" s="176">
        <v>2.75</v>
      </c>
      <c r="J108" s="176">
        <v>4.12</v>
      </c>
    </row>
    <row r="109" spans="1:10" s="293" customFormat="1" ht="24" customHeight="1" x14ac:dyDescent="0.2">
      <c r="A109" s="305" t="s">
        <v>117</v>
      </c>
      <c r="B109" s="175" t="s">
        <v>658</v>
      </c>
      <c r="C109" s="305" t="s">
        <v>12</v>
      </c>
      <c r="D109" s="305" t="s">
        <v>659</v>
      </c>
      <c r="E109" s="321" t="s">
        <v>118</v>
      </c>
      <c r="F109" s="321"/>
      <c r="G109" s="174" t="s">
        <v>31</v>
      </c>
      <c r="H109" s="177">
        <v>2</v>
      </c>
      <c r="I109" s="176">
        <v>6.17</v>
      </c>
      <c r="J109" s="176">
        <v>12.34</v>
      </c>
    </row>
    <row r="110" spans="1:10" s="293" customFormat="1" x14ac:dyDescent="0.2">
      <c r="A110" s="301"/>
      <c r="B110" s="301"/>
      <c r="C110" s="301"/>
      <c r="D110" s="301"/>
      <c r="E110" s="301" t="s">
        <v>119</v>
      </c>
      <c r="F110" s="178">
        <v>95.976980292089692</v>
      </c>
      <c r="G110" s="301" t="s">
        <v>120</v>
      </c>
      <c r="H110" s="178">
        <v>80.8</v>
      </c>
      <c r="I110" s="301" t="s">
        <v>121</v>
      </c>
      <c r="J110" s="178">
        <v>176.78</v>
      </c>
    </row>
    <row r="111" spans="1:10" s="293" customFormat="1" ht="15" thickBot="1" x14ac:dyDescent="0.25">
      <c r="A111" s="301"/>
      <c r="B111" s="301"/>
      <c r="C111" s="301"/>
      <c r="D111" s="301"/>
      <c r="E111" s="301" t="s">
        <v>122</v>
      </c>
      <c r="F111" s="178">
        <v>189.29</v>
      </c>
      <c r="G111" s="301"/>
      <c r="H111" s="322" t="s">
        <v>123</v>
      </c>
      <c r="I111" s="322"/>
      <c r="J111" s="178">
        <v>834.26</v>
      </c>
    </row>
    <row r="112" spans="1:10" s="293" customFormat="1" ht="0.95" customHeight="1" thickTop="1" x14ac:dyDescent="0.2">
      <c r="A112" s="164"/>
      <c r="B112" s="164"/>
      <c r="C112" s="164"/>
      <c r="D112" s="164"/>
      <c r="E112" s="164"/>
      <c r="F112" s="164"/>
      <c r="G112" s="164"/>
      <c r="H112" s="164"/>
      <c r="I112" s="164"/>
      <c r="J112" s="164"/>
    </row>
    <row r="113" spans="1:10" s="293" customFormat="1" ht="18" customHeight="1" x14ac:dyDescent="0.2">
      <c r="A113" s="302" t="s">
        <v>660</v>
      </c>
      <c r="B113" s="306" t="s">
        <v>2</v>
      </c>
      <c r="C113" s="302" t="s">
        <v>3</v>
      </c>
      <c r="D113" s="302" t="s">
        <v>4</v>
      </c>
      <c r="E113" s="327" t="s">
        <v>107</v>
      </c>
      <c r="F113" s="327"/>
      <c r="G113" s="310" t="s">
        <v>5</v>
      </c>
      <c r="H113" s="306" t="s">
        <v>6</v>
      </c>
      <c r="I113" s="306" t="s">
        <v>7</v>
      </c>
      <c r="J113" s="306" t="s">
        <v>8</v>
      </c>
    </row>
    <row r="114" spans="1:10" s="293" customFormat="1" ht="24" customHeight="1" x14ac:dyDescent="0.2">
      <c r="A114" s="303" t="s">
        <v>108</v>
      </c>
      <c r="B114" s="296" t="s">
        <v>661</v>
      </c>
      <c r="C114" s="303" t="s">
        <v>12</v>
      </c>
      <c r="D114" s="303" t="s">
        <v>662</v>
      </c>
      <c r="E114" s="326" t="s">
        <v>134</v>
      </c>
      <c r="F114" s="326"/>
      <c r="G114" s="295" t="s">
        <v>13</v>
      </c>
      <c r="H114" s="173">
        <v>1</v>
      </c>
      <c r="I114" s="297">
        <v>19.36</v>
      </c>
      <c r="J114" s="297">
        <v>19.36</v>
      </c>
    </row>
    <row r="115" spans="1:10" s="293" customFormat="1" ht="36" customHeight="1" x14ac:dyDescent="0.2">
      <c r="A115" s="305" t="s">
        <v>117</v>
      </c>
      <c r="B115" s="175" t="s">
        <v>139</v>
      </c>
      <c r="C115" s="305" t="s">
        <v>12</v>
      </c>
      <c r="D115" s="305" t="s">
        <v>140</v>
      </c>
      <c r="E115" s="321" t="s">
        <v>118</v>
      </c>
      <c r="F115" s="321"/>
      <c r="G115" s="174" t="s">
        <v>31</v>
      </c>
      <c r="H115" s="177">
        <v>2</v>
      </c>
      <c r="I115" s="176">
        <v>9.68</v>
      </c>
      <c r="J115" s="176">
        <v>19.36</v>
      </c>
    </row>
    <row r="116" spans="1:10" s="293" customFormat="1" x14ac:dyDescent="0.2">
      <c r="A116" s="301"/>
      <c r="B116" s="301"/>
      <c r="C116" s="301"/>
      <c r="D116" s="301"/>
      <c r="E116" s="301" t="s">
        <v>119</v>
      </c>
      <c r="F116" s="178">
        <v>0</v>
      </c>
      <c r="G116" s="301" t="s">
        <v>120</v>
      </c>
      <c r="H116" s="178">
        <v>0</v>
      </c>
      <c r="I116" s="301" t="s">
        <v>121</v>
      </c>
      <c r="J116" s="178">
        <v>0</v>
      </c>
    </row>
    <row r="117" spans="1:10" s="293" customFormat="1" ht="15" thickBot="1" x14ac:dyDescent="0.25">
      <c r="A117" s="301"/>
      <c r="B117" s="301"/>
      <c r="C117" s="301"/>
      <c r="D117" s="301"/>
      <c r="E117" s="301" t="s">
        <v>122</v>
      </c>
      <c r="F117" s="178">
        <v>5.68</v>
      </c>
      <c r="G117" s="301"/>
      <c r="H117" s="322" t="s">
        <v>123</v>
      </c>
      <c r="I117" s="322"/>
      <c r="J117" s="178">
        <v>25.04</v>
      </c>
    </row>
    <row r="118" spans="1:10" s="293" customFormat="1" ht="0.95" customHeight="1" thickTop="1" x14ac:dyDescent="0.2">
      <c r="A118" s="164"/>
      <c r="B118" s="164"/>
      <c r="C118" s="164"/>
      <c r="D118" s="164"/>
      <c r="E118" s="164"/>
      <c r="F118" s="164"/>
      <c r="G118" s="164"/>
      <c r="H118" s="164"/>
      <c r="I118" s="164"/>
      <c r="J118" s="164"/>
    </row>
    <row r="119" spans="1:10" s="293" customFormat="1" ht="18" customHeight="1" x14ac:dyDescent="0.2">
      <c r="A119" s="302" t="s">
        <v>854</v>
      </c>
      <c r="B119" s="306" t="s">
        <v>2</v>
      </c>
      <c r="C119" s="302" t="s">
        <v>3</v>
      </c>
      <c r="D119" s="302" t="s">
        <v>4</v>
      </c>
      <c r="E119" s="327" t="s">
        <v>107</v>
      </c>
      <c r="F119" s="327"/>
      <c r="G119" s="310" t="s">
        <v>5</v>
      </c>
      <c r="H119" s="306" t="s">
        <v>6</v>
      </c>
      <c r="I119" s="306" t="s">
        <v>7</v>
      </c>
      <c r="J119" s="306" t="s">
        <v>8</v>
      </c>
    </row>
    <row r="120" spans="1:10" s="293" customFormat="1" ht="48" customHeight="1" x14ac:dyDescent="0.2">
      <c r="A120" s="303" t="s">
        <v>108</v>
      </c>
      <c r="B120" s="296" t="s">
        <v>862</v>
      </c>
      <c r="C120" s="303" t="s">
        <v>12</v>
      </c>
      <c r="D120" s="303" t="s">
        <v>858</v>
      </c>
      <c r="E120" s="326" t="s">
        <v>572</v>
      </c>
      <c r="F120" s="326"/>
      <c r="G120" s="295" t="s">
        <v>13</v>
      </c>
      <c r="H120" s="173">
        <v>1</v>
      </c>
      <c r="I120" s="297">
        <v>196.91</v>
      </c>
      <c r="J120" s="297">
        <v>196.91</v>
      </c>
    </row>
    <row r="121" spans="1:10" s="293" customFormat="1" ht="24" customHeight="1" x14ac:dyDescent="0.2">
      <c r="A121" s="304" t="s">
        <v>110</v>
      </c>
      <c r="B121" s="166" t="s">
        <v>879</v>
      </c>
      <c r="C121" s="304" t="s">
        <v>12</v>
      </c>
      <c r="D121" s="304" t="s">
        <v>880</v>
      </c>
      <c r="E121" s="329" t="s">
        <v>113</v>
      </c>
      <c r="F121" s="329"/>
      <c r="G121" s="165" t="s">
        <v>114</v>
      </c>
      <c r="H121" s="168">
        <v>0.17349999999999999</v>
      </c>
      <c r="I121" s="167">
        <v>11.94</v>
      </c>
      <c r="J121" s="167">
        <v>2.0699999999999998</v>
      </c>
    </row>
    <row r="122" spans="1:10" s="293" customFormat="1" ht="24" customHeight="1" x14ac:dyDescent="0.2">
      <c r="A122" s="304" t="s">
        <v>110</v>
      </c>
      <c r="B122" s="166" t="s">
        <v>111</v>
      </c>
      <c r="C122" s="304" t="s">
        <v>12</v>
      </c>
      <c r="D122" s="304" t="s">
        <v>112</v>
      </c>
      <c r="E122" s="329" t="s">
        <v>113</v>
      </c>
      <c r="F122" s="329"/>
      <c r="G122" s="165" t="s">
        <v>114</v>
      </c>
      <c r="H122" s="168">
        <v>0.41649999999999998</v>
      </c>
      <c r="I122" s="167">
        <v>18.04</v>
      </c>
      <c r="J122" s="167">
        <v>7.51</v>
      </c>
    </row>
    <row r="123" spans="1:10" s="293" customFormat="1" ht="24" customHeight="1" x14ac:dyDescent="0.2">
      <c r="A123" s="305" t="s">
        <v>117</v>
      </c>
      <c r="B123" s="175" t="s">
        <v>881</v>
      </c>
      <c r="C123" s="305" t="s">
        <v>12</v>
      </c>
      <c r="D123" s="305" t="s">
        <v>882</v>
      </c>
      <c r="E123" s="321" t="s">
        <v>118</v>
      </c>
      <c r="F123" s="321"/>
      <c r="G123" s="174" t="s">
        <v>13</v>
      </c>
      <c r="H123" s="177">
        <v>1</v>
      </c>
      <c r="I123" s="176">
        <v>18.149999999999999</v>
      </c>
      <c r="J123" s="176">
        <v>18.149999999999999</v>
      </c>
    </row>
    <row r="124" spans="1:10" s="293" customFormat="1" ht="24" customHeight="1" x14ac:dyDescent="0.2">
      <c r="A124" s="305" t="s">
        <v>117</v>
      </c>
      <c r="B124" s="175" t="s">
        <v>883</v>
      </c>
      <c r="C124" s="305" t="s">
        <v>12</v>
      </c>
      <c r="D124" s="305" t="s">
        <v>884</v>
      </c>
      <c r="E124" s="321" t="s">
        <v>118</v>
      </c>
      <c r="F124" s="321"/>
      <c r="G124" s="174" t="s">
        <v>13</v>
      </c>
      <c r="H124" s="177">
        <v>1</v>
      </c>
      <c r="I124" s="176">
        <v>88</v>
      </c>
      <c r="J124" s="176">
        <v>88</v>
      </c>
    </row>
    <row r="125" spans="1:10" s="293" customFormat="1" ht="48" customHeight="1" x14ac:dyDescent="0.2">
      <c r="A125" s="305" t="s">
        <v>117</v>
      </c>
      <c r="B125" s="175" t="s">
        <v>885</v>
      </c>
      <c r="C125" s="305" t="s">
        <v>12</v>
      </c>
      <c r="D125" s="305" t="s">
        <v>886</v>
      </c>
      <c r="E125" s="321" t="s">
        <v>118</v>
      </c>
      <c r="F125" s="321"/>
      <c r="G125" s="174" t="s">
        <v>13</v>
      </c>
      <c r="H125" s="177">
        <v>1</v>
      </c>
      <c r="I125" s="176">
        <v>81.180000000000007</v>
      </c>
      <c r="J125" s="176">
        <v>81.180000000000007</v>
      </c>
    </row>
    <row r="126" spans="1:10" s="293" customFormat="1" x14ac:dyDescent="0.2">
      <c r="A126" s="301"/>
      <c r="B126" s="301"/>
      <c r="C126" s="301"/>
      <c r="D126" s="301"/>
      <c r="E126" s="301" t="s">
        <v>119</v>
      </c>
      <c r="F126" s="178">
        <v>4.4356371138498289</v>
      </c>
      <c r="G126" s="301" t="s">
        <v>120</v>
      </c>
      <c r="H126" s="178">
        <v>3.73</v>
      </c>
      <c r="I126" s="301" t="s">
        <v>121</v>
      </c>
      <c r="J126" s="178">
        <v>8.17</v>
      </c>
    </row>
    <row r="127" spans="1:10" s="293" customFormat="1" ht="15" thickBot="1" x14ac:dyDescent="0.25">
      <c r="A127" s="301"/>
      <c r="B127" s="301"/>
      <c r="C127" s="301"/>
      <c r="D127" s="301"/>
      <c r="E127" s="301" t="s">
        <v>122</v>
      </c>
      <c r="F127" s="178">
        <v>57.79</v>
      </c>
      <c r="G127" s="301"/>
      <c r="H127" s="322" t="s">
        <v>123</v>
      </c>
      <c r="I127" s="322"/>
      <c r="J127" s="178">
        <v>254.7</v>
      </c>
    </row>
    <row r="128" spans="1:10" s="293" customFormat="1" ht="0.95" customHeight="1" thickTop="1" x14ac:dyDescent="0.2">
      <c r="A128" s="164"/>
      <c r="B128" s="164"/>
      <c r="C128" s="164"/>
      <c r="D128" s="164"/>
      <c r="E128" s="164"/>
      <c r="F128" s="164"/>
      <c r="G128" s="164"/>
      <c r="H128" s="164"/>
      <c r="I128" s="164"/>
      <c r="J128" s="164"/>
    </row>
    <row r="129" spans="1:10" s="293" customFormat="1" ht="18" customHeight="1" x14ac:dyDescent="0.2">
      <c r="A129" s="302" t="s">
        <v>855</v>
      </c>
      <c r="B129" s="306" t="s">
        <v>2</v>
      </c>
      <c r="C129" s="302" t="s">
        <v>3</v>
      </c>
      <c r="D129" s="302" t="s">
        <v>4</v>
      </c>
      <c r="E129" s="327" t="s">
        <v>107</v>
      </c>
      <c r="F129" s="327"/>
      <c r="G129" s="310" t="s">
        <v>5</v>
      </c>
      <c r="H129" s="306" t="s">
        <v>6</v>
      </c>
      <c r="I129" s="306" t="s">
        <v>7</v>
      </c>
      <c r="J129" s="306" t="s">
        <v>8</v>
      </c>
    </row>
    <row r="130" spans="1:10" s="293" customFormat="1" ht="36" customHeight="1" x14ac:dyDescent="0.2">
      <c r="A130" s="303" t="s">
        <v>108</v>
      </c>
      <c r="B130" s="296" t="s">
        <v>863</v>
      </c>
      <c r="C130" s="303" t="s">
        <v>12</v>
      </c>
      <c r="D130" s="303" t="s">
        <v>859</v>
      </c>
      <c r="E130" s="326" t="s">
        <v>572</v>
      </c>
      <c r="F130" s="326"/>
      <c r="G130" s="295" t="s">
        <v>31</v>
      </c>
      <c r="H130" s="173">
        <v>1</v>
      </c>
      <c r="I130" s="297">
        <v>2.3199999999999998</v>
      </c>
      <c r="J130" s="297">
        <v>2.3199999999999998</v>
      </c>
    </row>
    <row r="131" spans="1:10" s="293" customFormat="1" ht="24" customHeight="1" x14ac:dyDescent="0.2">
      <c r="A131" s="304" t="s">
        <v>110</v>
      </c>
      <c r="B131" s="166" t="s">
        <v>879</v>
      </c>
      <c r="C131" s="304" t="s">
        <v>12</v>
      </c>
      <c r="D131" s="304" t="s">
        <v>880</v>
      </c>
      <c r="E131" s="329" t="s">
        <v>113</v>
      </c>
      <c r="F131" s="329"/>
      <c r="G131" s="165" t="s">
        <v>114</v>
      </c>
      <c r="H131" s="168">
        <v>0.03</v>
      </c>
      <c r="I131" s="167">
        <v>11.94</v>
      </c>
      <c r="J131" s="167">
        <v>0.35</v>
      </c>
    </row>
    <row r="132" spans="1:10" s="293" customFormat="1" ht="24" customHeight="1" x14ac:dyDescent="0.2">
      <c r="A132" s="304" t="s">
        <v>110</v>
      </c>
      <c r="B132" s="166" t="s">
        <v>111</v>
      </c>
      <c r="C132" s="304" t="s">
        <v>12</v>
      </c>
      <c r="D132" s="304" t="s">
        <v>112</v>
      </c>
      <c r="E132" s="329" t="s">
        <v>113</v>
      </c>
      <c r="F132" s="329"/>
      <c r="G132" s="165" t="s">
        <v>114</v>
      </c>
      <c r="H132" s="168">
        <v>0.03</v>
      </c>
      <c r="I132" s="167">
        <v>18.04</v>
      </c>
      <c r="J132" s="167">
        <v>0.54</v>
      </c>
    </row>
    <row r="133" spans="1:10" s="293" customFormat="1" ht="36" customHeight="1" x14ac:dyDescent="0.2">
      <c r="A133" s="305" t="s">
        <v>117</v>
      </c>
      <c r="B133" s="175" t="s">
        <v>887</v>
      </c>
      <c r="C133" s="305" t="s">
        <v>12</v>
      </c>
      <c r="D133" s="305" t="s">
        <v>888</v>
      </c>
      <c r="E133" s="321" t="s">
        <v>118</v>
      </c>
      <c r="F133" s="321"/>
      <c r="G133" s="174" t="s">
        <v>31</v>
      </c>
      <c r="H133" s="177">
        <v>1.19</v>
      </c>
      <c r="I133" s="176">
        <v>1.19</v>
      </c>
      <c r="J133" s="176">
        <v>1.41</v>
      </c>
    </row>
    <row r="134" spans="1:10" s="293" customFormat="1" ht="24" customHeight="1" x14ac:dyDescent="0.2">
      <c r="A134" s="305" t="s">
        <v>117</v>
      </c>
      <c r="B134" s="175" t="s">
        <v>889</v>
      </c>
      <c r="C134" s="305" t="s">
        <v>12</v>
      </c>
      <c r="D134" s="305" t="s">
        <v>890</v>
      </c>
      <c r="E134" s="321" t="s">
        <v>118</v>
      </c>
      <c r="F134" s="321"/>
      <c r="G134" s="174" t="s">
        <v>13</v>
      </c>
      <c r="H134" s="177">
        <v>8.9999999999999993E-3</v>
      </c>
      <c r="I134" s="176">
        <v>2.68</v>
      </c>
      <c r="J134" s="176">
        <v>0.02</v>
      </c>
    </row>
    <row r="135" spans="1:10" s="293" customFormat="1" x14ac:dyDescent="0.2">
      <c r="A135" s="301"/>
      <c r="B135" s="301"/>
      <c r="C135" s="301"/>
      <c r="D135" s="301"/>
      <c r="E135" s="301" t="s">
        <v>119</v>
      </c>
      <c r="F135" s="178">
        <v>0.4017590531516369</v>
      </c>
      <c r="G135" s="301" t="s">
        <v>120</v>
      </c>
      <c r="H135" s="178">
        <v>0.34</v>
      </c>
      <c r="I135" s="301" t="s">
        <v>121</v>
      </c>
      <c r="J135" s="178">
        <v>0.74</v>
      </c>
    </row>
    <row r="136" spans="1:10" s="293" customFormat="1" ht="15" thickBot="1" x14ac:dyDescent="0.25">
      <c r="A136" s="301"/>
      <c r="B136" s="301"/>
      <c r="C136" s="301"/>
      <c r="D136" s="301"/>
      <c r="E136" s="301" t="s">
        <v>122</v>
      </c>
      <c r="F136" s="178">
        <v>0.68</v>
      </c>
      <c r="G136" s="301"/>
      <c r="H136" s="322" t="s">
        <v>123</v>
      </c>
      <c r="I136" s="322"/>
      <c r="J136" s="178">
        <v>3</v>
      </c>
    </row>
    <row r="137" spans="1:10" s="293" customFormat="1" ht="0.95" customHeight="1" thickTop="1" x14ac:dyDescent="0.2">
      <c r="A137" s="164"/>
      <c r="B137" s="164"/>
      <c r="C137" s="164"/>
      <c r="D137" s="164"/>
      <c r="E137" s="164"/>
      <c r="F137" s="164"/>
      <c r="G137" s="164"/>
      <c r="H137" s="164"/>
      <c r="I137" s="164"/>
      <c r="J137" s="164"/>
    </row>
    <row r="138" spans="1:10" s="293" customFormat="1" ht="18" customHeight="1" x14ac:dyDescent="0.2">
      <c r="A138" s="302" t="s">
        <v>856</v>
      </c>
      <c r="B138" s="306" t="s">
        <v>2</v>
      </c>
      <c r="C138" s="302" t="s">
        <v>3</v>
      </c>
      <c r="D138" s="302" t="s">
        <v>4</v>
      </c>
      <c r="E138" s="327" t="s">
        <v>107</v>
      </c>
      <c r="F138" s="327"/>
      <c r="G138" s="310" t="s">
        <v>5</v>
      </c>
      <c r="H138" s="306" t="s">
        <v>6</v>
      </c>
      <c r="I138" s="306" t="s">
        <v>7</v>
      </c>
      <c r="J138" s="306" t="s">
        <v>8</v>
      </c>
    </row>
    <row r="139" spans="1:10" s="293" customFormat="1" ht="24" customHeight="1" x14ac:dyDescent="0.2">
      <c r="A139" s="303" t="s">
        <v>108</v>
      </c>
      <c r="B139" s="296" t="s">
        <v>864</v>
      </c>
      <c r="C139" s="303" t="s">
        <v>20</v>
      </c>
      <c r="D139" s="303" t="s">
        <v>860</v>
      </c>
      <c r="E139" s="326" t="s">
        <v>113</v>
      </c>
      <c r="F139" s="326"/>
      <c r="G139" s="295" t="s">
        <v>158</v>
      </c>
      <c r="H139" s="173">
        <v>1</v>
      </c>
      <c r="I139" s="297">
        <v>30727.43</v>
      </c>
      <c r="J139" s="297">
        <v>30727.43</v>
      </c>
    </row>
    <row r="140" spans="1:10" s="293" customFormat="1" ht="15" customHeight="1" x14ac:dyDescent="0.2">
      <c r="A140" s="327" t="s">
        <v>161</v>
      </c>
      <c r="B140" s="324" t="s">
        <v>2</v>
      </c>
      <c r="C140" s="327" t="s">
        <v>3</v>
      </c>
      <c r="D140" s="327" t="s">
        <v>162</v>
      </c>
      <c r="E140" s="324" t="s">
        <v>163</v>
      </c>
      <c r="F140" s="328" t="s">
        <v>164</v>
      </c>
      <c r="G140" s="324"/>
      <c r="H140" s="328" t="s">
        <v>165</v>
      </c>
      <c r="I140" s="324"/>
      <c r="J140" s="324" t="s">
        <v>166</v>
      </c>
    </row>
    <row r="141" spans="1:10" s="293" customFormat="1" ht="15" customHeight="1" x14ac:dyDescent="0.2">
      <c r="A141" s="324"/>
      <c r="B141" s="324"/>
      <c r="C141" s="324"/>
      <c r="D141" s="324"/>
      <c r="E141" s="324"/>
      <c r="F141" s="306" t="s">
        <v>167</v>
      </c>
      <c r="G141" s="306" t="s">
        <v>168</v>
      </c>
      <c r="H141" s="306" t="s">
        <v>167</v>
      </c>
      <c r="I141" s="306" t="s">
        <v>168</v>
      </c>
      <c r="J141" s="324"/>
    </row>
    <row r="142" spans="1:10" s="293" customFormat="1" ht="24" customHeight="1" x14ac:dyDescent="0.2">
      <c r="A142" s="305" t="s">
        <v>117</v>
      </c>
      <c r="B142" s="175" t="s">
        <v>891</v>
      </c>
      <c r="C142" s="305" t="s">
        <v>28</v>
      </c>
      <c r="D142" s="305" t="s">
        <v>892</v>
      </c>
      <c r="E142" s="177">
        <v>220</v>
      </c>
      <c r="F142" s="176">
        <v>0.5</v>
      </c>
      <c r="G142" s="176">
        <v>0.5</v>
      </c>
      <c r="H142" s="307">
        <v>242.4271</v>
      </c>
      <c r="I142" s="307">
        <v>36.913200000000003</v>
      </c>
      <c r="J142" s="307">
        <v>30727.433000000001</v>
      </c>
    </row>
    <row r="143" spans="1:10" s="293" customFormat="1" ht="20.100000000000001" customHeight="1" x14ac:dyDescent="0.2">
      <c r="A143" s="323"/>
      <c r="B143" s="323"/>
      <c r="C143" s="323"/>
      <c r="D143" s="323"/>
      <c r="E143" s="323"/>
      <c r="F143" s="323"/>
      <c r="G143" s="323" t="s">
        <v>173</v>
      </c>
      <c r="H143" s="323"/>
      <c r="I143" s="323"/>
      <c r="J143" s="169">
        <v>30727.433000000001</v>
      </c>
    </row>
    <row r="144" spans="1:10" s="293" customFormat="1" ht="20.100000000000001" customHeight="1" x14ac:dyDescent="0.2">
      <c r="A144" s="323"/>
      <c r="B144" s="323"/>
      <c r="C144" s="323"/>
      <c r="D144" s="323"/>
      <c r="E144" s="323"/>
      <c r="F144" s="323"/>
      <c r="G144" s="323" t="s">
        <v>175</v>
      </c>
      <c r="H144" s="323"/>
      <c r="I144" s="323"/>
      <c r="J144" s="169">
        <v>30727.433000000001</v>
      </c>
    </row>
    <row r="145" spans="1:10" s="293" customFormat="1" ht="20.100000000000001" customHeight="1" x14ac:dyDescent="0.2">
      <c r="A145" s="323"/>
      <c r="B145" s="323"/>
      <c r="C145" s="323"/>
      <c r="D145" s="323"/>
      <c r="E145" s="323"/>
      <c r="F145" s="323"/>
      <c r="G145" s="323" t="s">
        <v>176</v>
      </c>
      <c r="H145" s="323"/>
      <c r="I145" s="323"/>
      <c r="J145" s="169">
        <v>0</v>
      </c>
    </row>
    <row r="146" spans="1:10" s="293" customFormat="1" ht="20.100000000000001" customHeight="1" x14ac:dyDescent="0.2">
      <c r="A146" s="323"/>
      <c r="B146" s="323"/>
      <c r="C146" s="323"/>
      <c r="D146" s="323"/>
      <c r="E146" s="323"/>
      <c r="F146" s="323"/>
      <c r="G146" s="323" t="s">
        <v>177</v>
      </c>
      <c r="H146" s="323"/>
      <c r="I146" s="323"/>
      <c r="J146" s="169">
        <v>0</v>
      </c>
    </row>
    <row r="147" spans="1:10" s="293" customFormat="1" ht="20.100000000000001" customHeight="1" x14ac:dyDescent="0.2">
      <c r="A147" s="323"/>
      <c r="B147" s="323"/>
      <c r="C147" s="323"/>
      <c r="D147" s="323"/>
      <c r="E147" s="323"/>
      <c r="F147" s="323"/>
      <c r="G147" s="323" t="s">
        <v>178</v>
      </c>
      <c r="H147" s="323"/>
      <c r="I147" s="323"/>
      <c r="J147" s="169">
        <v>1</v>
      </c>
    </row>
    <row r="148" spans="1:10" s="293" customFormat="1" ht="20.100000000000001" customHeight="1" x14ac:dyDescent="0.2">
      <c r="A148" s="323"/>
      <c r="B148" s="323"/>
      <c r="C148" s="323"/>
      <c r="D148" s="323"/>
      <c r="E148" s="323"/>
      <c r="F148" s="323"/>
      <c r="G148" s="323" t="s">
        <v>179</v>
      </c>
      <c r="H148" s="323"/>
      <c r="I148" s="323"/>
      <c r="J148" s="169">
        <v>30727.433000000001</v>
      </c>
    </row>
    <row r="149" spans="1:10" s="293" customFormat="1" x14ac:dyDescent="0.2">
      <c r="A149" s="301"/>
      <c r="B149" s="301"/>
      <c r="C149" s="301"/>
      <c r="D149" s="301"/>
      <c r="E149" s="301" t="s">
        <v>119</v>
      </c>
      <c r="F149" s="178">
        <v>0</v>
      </c>
      <c r="G149" s="301" t="s">
        <v>120</v>
      </c>
      <c r="H149" s="178">
        <v>0</v>
      </c>
      <c r="I149" s="301" t="s">
        <v>121</v>
      </c>
      <c r="J149" s="178">
        <v>0</v>
      </c>
    </row>
    <row r="150" spans="1:10" s="293" customFormat="1" ht="15" thickBot="1" x14ac:dyDescent="0.25">
      <c r="A150" s="301"/>
      <c r="B150" s="301"/>
      <c r="C150" s="301"/>
      <c r="D150" s="301"/>
      <c r="E150" s="301" t="s">
        <v>122</v>
      </c>
      <c r="F150" s="178">
        <v>9018.5</v>
      </c>
      <c r="G150" s="301"/>
      <c r="H150" s="322" t="s">
        <v>123</v>
      </c>
      <c r="I150" s="322"/>
      <c r="J150" s="178">
        <v>39745.93</v>
      </c>
    </row>
    <row r="151" spans="1:10" s="293" customFormat="1" ht="0.95" customHeight="1" thickTop="1" x14ac:dyDescent="0.2">
      <c r="A151" s="164"/>
      <c r="B151" s="164"/>
      <c r="C151" s="164"/>
      <c r="D151" s="164"/>
      <c r="E151" s="164"/>
      <c r="F151" s="164"/>
      <c r="G151" s="164"/>
      <c r="H151" s="164"/>
      <c r="I151" s="164"/>
      <c r="J151" s="164"/>
    </row>
    <row r="152" spans="1:10" s="293" customFormat="1" ht="18" customHeight="1" x14ac:dyDescent="0.2">
      <c r="A152" s="302" t="s">
        <v>857</v>
      </c>
      <c r="B152" s="306" t="s">
        <v>2</v>
      </c>
      <c r="C152" s="302" t="s">
        <v>3</v>
      </c>
      <c r="D152" s="302" t="s">
        <v>4</v>
      </c>
      <c r="E152" s="327" t="s">
        <v>107</v>
      </c>
      <c r="F152" s="327"/>
      <c r="G152" s="310" t="s">
        <v>5</v>
      </c>
      <c r="H152" s="306" t="s">
        <v>6</v>
      </c>
      <c r="I152" s="306" t="s">
        <v>7</v>
      </c>
      <c r="J152" s="306" t="s">
        <v>8</v>
      </c>
    </row>
    <row r="153" spans="1:10" s="293" customFormat="1" ht="24" customHeight="1" x14ac:dyDescent="0.2">
      <c r="A153" s="303" t="s">
        <v>108</v>
      </c>
      <c r="B153" s="296" t="s">
        <v>865</v>
      </c>
      <c r="C153" s="303" t="s">
        <v>20</v>
      </c>
      <c r="D153" s="303" t="s">
        <v>861</v>
      </c>
      <c r="E153" s="326" t="s">
        <v>893</v>
      </c>
      <c r="F153" s="326"/>
      <c r="G153" s="295" t="s">
        <v>158</v>
      </c>
      <c r="H153" s="173">
        <v>1</v>
      </c>
      <c r="I153" s="297">
        <v>3196.39</v>
      </c>
      <c r="J153" s="297">
        <v>3196.39</v>
      </c>
    </row>
    <row r="154" spans="1:10" s="293" customFormat="1" ht="24" customHeight="1" x14ac:dyDescent="0.2">
      <c r="A154" s="305" t="s">
        <v>117</v>
      </c>
      <c r="B154" s="175" t="s">
        <v>894</v>
      </c>
      <c r="C154" s="305" t="s">
        <v>20</v>
      </c>
      <c r="D154" s="305" t="s">
        <v>861</v>
      </c>
      <c r="E154" s="321" t="s">
        <v>895</v>
      </c>
      <c r="F154" s="321"/>
      <c r="G154" s="174" t="s">
        <v>158</v>
      </c>
      <c r="H154" s="177">
        <v>1</v>
      </c>
      <c r="I154" s="176">
        <v>3196.39</v>
      </c>
      <c r="J154" s="176">
        <v>3196.39</v>
      </c>
    </row>
    <row r="155" spans="1:10" s="293" customFormat="1" x14ac:dyDescent="0.2">
      <c r="A155" s="301"/>
      <c r="B155" s="301"/>
      <c r="C155" s="301"/>
      <c r="D155" s="301"/>
      <c r="E155" s="301" t="s">
        <v>119</v>
      </c>
      <c r="F155" s="178">
        <v>0</v>
      </c>
      <c r="G155" s="301" t="s">
        <v>120</v>
      </c>
      <c r="H155" s="178">
        <v>0</v>
      </c>
      <c r="I155" s="301" t="s">
        <v>121</v>
      </c>
      <c r="J155" s="178">
        <v>0</v>
      </c>
    </row>
    <row r="156" spans="1:10" s="293" customFormat="1" ht="15" thickBot="1" x14ac:dyDescent="0.25">
      <c r="A156" s="301"/>
      <c r="B156" s="301"/>
      <c r="C156" s="301"/>
      <c r="D156" s="301"/>
      <c r="E156" s="301" t="s">
        <v>122</v>
      </c>
      <c r="F156" s="178">
        <v>0</v>
      </c>
      <c r="G156" s="301"/>
      <c r="H156" s="322" t="s">
        <v>123</v>
      </c>
      <c r="I156" s="322"/>
      <c r="J156" s="178">
        <v>3196.39</v>
      </c>
    </row>
    <row r="157" spans="1:10" s="293" customFormat="1" ht="0.95" customHeight="1" thickTop="1" x14ac:dyDescent="0.2">
      <c r="A157" s="164"/>
      <c r="B157" s="164"/>
      <c r="C157" s="164"/>
      <c r="D157" s="164"/>
      <c r="E157" s="164"/>
      <c r="F157" s="164"/>
      <c r="G157" s="164"/>
      <c r="H157" s="164"/>
      <c r="I157" s="164"/>
      <c r="J157" s="164"/>
    </row>
    <row r="158" spans="1:10" s="293" customFormat="1" ht="18" customHeight="1" x14ac:dyDescent="0.2">
      <c r="A158" s="302" t="s">
        <v>26</v>
      </c>
      <c r="B158" s="306" t="s">
        <v>2</v>
      </c>
      <c r="C158" s="302" t="s">
        <v>3</v>
      </c>
      <c r="D158" s="302" t="s">
        <v>4</v>
      </c>
      <c r="E158" s="327" t="s">
        <v>107</v>
      </c>
      <c r="F158" s="327"/>
      <c r="G158" s="310" t="s">
        <v>5</v>
      </c>
      <c r="H158" s="306" t="s">
        <v>6</v>
      </c>
      <c r="I158" s="306" t="s">
        <v>7</v>
      </c>
      <c r="J158" s="306" t="s">
        <v>8</v>
      </c>
    </row>
    <row r="159" spans="1:10" s="293" customFormat="1" ht="24" customHeight="1" x14ac:dyDescent="0.2">
      <c r="A159" s="303" t="s">
        <v>108</v>
      </c>
      <c r="B159" s="296" t="s">
        <v>27</v>
      </c>
      <c r="C159" s="303" t="s">
        <v>28</v>
      </c>
      <c r="D159" s="303" t="s">
        <v>29</v>
      </c>
      <c r="E159" s="326" t="s">
        <v>896</v>
      </c>
      <c r="F159" s="326"/>
      <c r="G159" s="295" t="s">
        <v>17</v>
      </c>
      <c r="H159" s="173">
        <v>1</v>
      </c>
      <c r="I159" s="297">
        <v>8.6199999999999992</v>
      </c>
      <c r="J159" s="297">
        <v>8.6199999999999992</v>
      </c>
    </row>
    <row r="160" spans="1:10" s="293" customFormat="1" ht="15" customHeight="1" x14ac:dyDescent="0.2">
      <c r="A160" s="327" t="s">
        <v>161</v>
      </c>
      <c r="B160" s="324" t="s">
        <v>2</v>
      </c>
      <c r="C160" s="327" t="s">
        <v>3</v>
      </c>
      <c r="D160" s="327" t="s">
        <v>162</v>
      </c>
      <c r="E160" s="324" t="s">
        <v>163</v>
      </c>
      <c r="F160" s="328" t="s">
        <v>164</v>
      </c>
      <c r="G160" s="324"/>
      <c r="H160" s="328" t="s">
        <v>165</v>
      </c>
      <c r="I160" s="324"/>
      <c r="J160" s="324" t="s">
        <v>166</v>
      </c>
    </row>
    <row r="161" spans="1:10" s="293" customFormat="1" ht="15" customHeight="1" x14ac:dyDescent="0.2">
      <c r="A161" s="324"/>
      <c r="B161" s="324"/>
      <c r="C161" s="324"/>
      <c r="D161" s="324"/>
      <c r="E161" s="324"/>
      <c r="F161" s="306" t="s">
        <v>167</v>
      </c>
      <c r="G161" s="306" t="s">
        <v>168</v>
      </c>
      <c r="H161" s="306" t="s">
        <v>167</v>
      </c>
      <c r="I161" s="306" t="s">
        <v>168</v>
      </c>
      <c r="J161" s="324"/>
    </row>
    <row r="162" spans="1:10" s="293" customFormat="1" ht="24" customHeight="1" x14ac:dyDescent="0.2">
      <c r="A162" s="305" t="s">
        <v>117</v>
      </c>
      <c r="B162" s="175" t="s">
        <v>169</v>
      </c>
      <c r="C162" s="305" t="s">
        <v>28</v>
      </c>
      <c r="D162" s="305" t="s">
        <v>170</v>
      </c>
      <c r="E162" s="177">
        <v>1</v>
      </c>
      <c r="F162" s="176">
        <v>1</v>
      </c>
      <c r="G162" s="176">
        <v>0</v>
      </c>
      <c r="H162" s="307">
        <v>2.5918000000000001</v>
      </c>
      <c r="I162" s="307">
        <v>0.12870000000000001</v>
      </c>
      <c r="J162" s="307">
        <v>2.5918000000000001</v>
      </c>
    </row>
    <row r="163" spans="1:10" s="293" customFormat="1" ht="24" customHeight="1" x14ac:dyDescent="0.2">
      <c r="A163" s="305" t="s">
        <v>117</v>
      </c>
      <c r="B163" s="175" t="s">
        <v>171</v>
      </c>
      <c r="C163" s="305" t="s">
        <v>28</v>
      </c>
      <c r="D163" s="305" t="s">
        <v>172</v>
      </c>
      <c r="E163" s="177">
        <v>1</v>
      </c>
      <c r="F163" s="176">
        <v>1</v>
      </c>
      <c r="G163" s="176">
        <v>0</v>
      </c>
      <c r="H163" s="307">
        <v>0.57940000000000003</v>
      </c>
      <c r="I163" s="307">
        <v>0.29799999999999999</v>
      </c>
      <c r="J163" s="307">
        <v>0.57940000000000003</v>
      </c>
    </row>
    <row r="164" spans="1:10" s="293" customFormat="1" ht="20.100000000000001" customHeight="1" x14ac:dyDescent="0.2">
      <c r="A164" s="323"/>
      <c r="B164" s="323"/>
      <c r="C164" s="323"/>
      <c r="D164" s="323"/>
      <c r="E164" s="323"/>
      <c r="F164" s="323"/>
      <c r="G164" s="323" t="s">
        <v>173</v>
      </c>
      <c r="H164" s="323"/>
      <c r="I164" s="323"/>
      <c r="J164" s="169">
        <v>3.1711999999999998</v>
      </c>
    </row>
    <row r="165" spans="1:10" s="293" customFormat="1" ht="20.100000000000001" customHeight="1" x14ac:dyDescent="0.2">
      <c r="A165" s="302" t="s">
        <v>897</v>
      </c>
      <c r="B165" s="306" t="s">
        <v>2</v>
      </c>
      <c r="C165" s="302" t="s">
        <v>3</v>
      </c>
      <c r="D165" s="302" t="s">
        <v>174</v>
      </c>
      <c r="E165" s="306" t="s">
        <v>163</v>
      </c>
      <c r="F165" s="324" t="s">
        <v>898</v>
      </c>
      <c r="G165" s="324"/>
      <c r="H165" s="324"/>
      <c r="I165" s="324"/>
      <c r="J165" s="306" t="s">
        <v>166</v>
      </c>
    </row>
    <row r="166" spans="1:10" s="293" customFormat="1" ht="24" customHeight="1" x14ac:dyDescent="0.2">
      <c r="A166" s="305" t="s">
        <v>117</v>
      </c>
      <c r="B166" s="175" t="s">
        <v>899</v>
      </c>
      <c r="C166" s="305" t="s">
        <v>28</v>
      </c>
      <c r="D166" s="305" t="s">
        <v>900</v>
      </c>
      <c r="E166" s="177">
        <v>1.3</v>
      </c>
      <c r="F166" s="305"/>
      <c r="G166" s="305"/>
      <c r="H166" s="305"/>
      <c r="I166" s="307">
        <v>14.7332</v>
      </c>
      <c r="J166" s="307">
        <v>19.153199999999998</v>
      </c>
    </row>
    <row r="167" spans="1:10" s="293" customFormat="1" ht="20.100000000000001" customHeight="1" x14ac:dyDescent="0.2">
      <c r="A167" s="323"/>
      <c r="B167" s="323"/>
      <c r="C167" s="323"/>
      <c r="D167" s="323"/>
      <c r="E167" s="323"/>
      <c r="F167" s="323"/>
      <c r="G167" s="323" t="s">
        <v>901</v>
      </c>
      <c r="H167" s="323"/>
      <c r="I167" s="323"/>
      <c r="J167" s="169">
        <v>19.153199999999998</v>
      </c>
    </row>
    <row r="168" spans="1:10" s="293" customFormat="1" ht="20.100000000000001" customHeight="1" x14ac:dyDescent="0.2">
      <c r="A168" s="323"/>
      <c r="B168" s="323"/>
      <c r="C168" s="323"/>
      <c r="D168" s="323"/>
      <c r="E168" s="323"/>
      <c r="F168" s="323"/>
      <c r="G168" s="323" t="s">
        <v>902</v>
      </c>
      <c r="H168" s="323"/>
      <c r="I168" s="323"/>
      <c r="J168" s="169">
        <v>0</v>
      </c>
    </row>
    <row r="169" spans="1:10" s="293" customFormat="1" ht="20.100000000000001" customHeight="1" x14ac:dyDescent="0.2">
      <c r="A169" s="323"/>
      <c r="B169" s="323"/>
      <c r="C169" s="323"/>
      <c r="D169" s="323"/>
      <c r="E169" s="323"/>
      <c r="F169" s="323"/>
      <c r="G169" s="323" t="s">
        <v>175</v>
      </c>
      <c r="H169" s="323"/>
      <c r="I169" s="323"/>
      <c r="J169" s="169">
        <v>22.324400000000001</v>
      </c>
    </row>
    <row r="170" spans="1:10" s="293" customFormat="1" ht="20.100000000000001" customHeight="1" x14ac:dyDescent="0.2">
      <c r="A170" s="323"/>
      <c r="B170" s="323"/>
      <c r="C170" s="323"/>
      <c r="D170" s="323"/>
      <c r="E170" s="323"/>
      <c r="F170" s="323"/>
      <c r="G170" s="323" t="s">
        <v>176</v>
      </c>
      <c r="H170" s="323"/>
      <c r="I170" s="323"/>
      <c r="J170" s="169">
        <v>0</v>
      </c>
    </row>
    <row r="171" spans="1:10" s="293" customFormat="1" ht="20.100000000000001" customHeight="1" x14ac:dyDescent="0.2">
      <c r="A171" s="323"/>
      <c r="B171" s="323"/>
      <c r="C171" s="323"/>
      <c r="D171" s="323"/>
      <c r="E171" s="323"/>
      <c r="F171" s="323"/>
      <c r="G171" s="323" t="s">
        <v>177</v>
      </c>
      <c r="H171" s="323"/>
      <c r="I171" s="323"/>
      <c r="J171" s="169">
        <v>0</v>
      </c>
    </row>
    <row r="172" spans="1:10" s="293" customFormat="1" ht="20.100000000000001" customHeight="1" x14ac:dyDescent="0.2">
      <c r="A172" s="323"/>
      <c r="B172" s="323"/>
      <c r="C172" s="323"/>
      <c r="D172" s="323"/>
      <c r="E172" s="323"/>
      <c r="F172" s="323"/>
      <c r="G172" s="323" t="s">
        <v>178</v>
      </c>
      <c r="H172" s="323"/>
      <c r="I172" s="323"/>
      <c r="J172" s="169">
        <v>2.59</v>
      </c>
    </row>
    <row r="173" spans="1:10" s="293" customFormat="1" ht="20.100000000000001" customHeight="1" x14ac:dyDescent="0.2">
      <c r="A173" s="323"/>
      <c r="B173" s="323"/>
      <c r="C173" s="323"/>
      <c r="D173" s="323"/>
      <c r="E173" s="323"/>
      <c r="F173" s="323"/>
      <c r="G173" s="323" t="s">
        <v>179</v>
      </c>
      <c r="H173" s="323"/>
      <c r="I173" s="323"/>
      <c r="J173" s="169">
        <v>8.6195000000000004</v>
      </c>
    </row>
    <row r="174" spans="1:10" s="293" customFormat="1" x14ac:dyDescent="0.2">
      <c r="A174" s="301"/>
      <c r="B174" s="301"/>
      <c r="C174" s="301"/>
      <c r="D174" s="301"/>
      <c r="E174" s="301" t="s">
        <v>119</v>
      </c>
      <c r="F174" s="178">
        <v>4.0149109000000003</v>
      </c>
      <c r="G174" s="301" t="s">
        <v>120</v>
      </c>
      <c r="H174" s="178">
        <v>3.39</v>
      </c>
      <c r="I174" s="301" t="s">
        <v>121</v>
      </c>
      <c r="J174" s="178">
        <v>7.3950643999999999</v>
      </c>
    </row>
    <row r="175" spans="1:10" s="293" customFormat="1" ht="15" thickBot="1" x14ac:dyDescent="0.25">
      <c r="A175" s="301"/>
      <c r="B175" s="301"/>
      <c r="C175" s="301"/>
      <c r="D175" s="301"/>
      <c r="E175" s="301" t="s">
        <v>122</v>
      </c>
      <c r="F175" s="178">
        <v>2.52</v>
      </c>
      <c r="G175" s="301"/>
      <c r="H175" s="322" t="s">
        <v>123</v>
      </c>
      <c r="I175" s="322"/>
      <c r="J175" s="178">
        <v>11.14</v>
      </c>
    </row>
    <row r="176" spans="1:10" s="293" customFormat="1" ht="0.95" customHeight="1" thickTop="1" x14ac:dyDescent="0.2">
      <c r="A176" s="164"/>
      <c r="B176" s="164"/>
      <c r="C176" s="164"/>
      <c r="D176" s="164"/>
      <c r="E176" s="164"/>
      <c r="F176" s="164"/>
      <c r="G176" s="164"/>
      <c r="H176" s="164"/>
      <c r="I176" s="164"/>
      <c r="J176" s="164"/>
    </row>
    <row r="177" spans="1:10" s="293" customFormat="1" ht="18" customHeight="1" x14ac:dyDescent="0.2">
      <c r="A177" s="302" t="s">
        <v>30</v>
      </c>
      <c r="B177" s="306" t="s">
        <v>2</v>
      </c>
      <c r="C177" s="302" t="s">
        <v>3</v>
      </c>
      <c r="D177" s="302" t="s">
        <v>4</v>
      </c>
      <c r="E177" s="327" t="s">
        <v>107</v>
      </c>
      <c r="F177" s="327"/>
      <c r="G177" s="310" t="s">
        <v>5</v>
      </c>
      <c r="H177" s="306" t="s">
        <v>6</v>
      </c>
      <c r="I177" s="306" t="s">
        <v>7</v>
      </c>
      <c r="J177" s="306" t="s">
        <v>8</v>
      </c>
    </row>
    <row r="178" spans="1:10" s="293" customFormat="1" ht="36" customHeight="1" x14ac:dyDescent="0.2">
      <c r="A178" s="303" t="s">
        <v>108</v>
      </c>
      <c r="B178" s="296" t="s">
        <v>33</v>
      </c>
      <c r="C178" s="303" t="s">
        <v>12</v>
      </c>
      <c r="D178" s="303" t="s">
        <v>34</v>
      </c>
      <c r="E178" s="326" t="s">
        <v>180</v>
      </c>
      <c r="F178" s="326"/>
      <c r="G178" s="295" t="s">
        <v>35</v>
      </c>
      <c r="H178" s="173">
        <v>1</v>
      </c>
      <c r="I178" s="297">
        <v>13.16</v>
      </c>
      <c r="J178" s="297">
        <v>13.16</v>
      </c>
    </row>
    <row r="179" spans="1:10" s="293" customFormat="1" ht="48" customHeight="1" x14ac:dyDescent="0.2">
      <c r="A179" s="304" t="s">
        <v>110</v>
      </c>
      <c r="B179" s="166" t="s">
        <v>181</v>
      </c>
      <c r="C179" s="304" t="s">
        <v>12</v>
      </c>
      <c r="D179" s="304" t="s">
        <v>182</v>
      </c>
      <c r="E179" s="329" t="s">
        <v>127</v>
      </c>
      <c r="F179" s="329"/>
      <c r="G179" s="165" t="s">
        <v>128</v>
      </c>
      <c r="H179" s="168">
        <v>0.1265</v>
      </c>
      <c r="I179" s="167">
        <v>104.11</v>
      </c>
      <c r="J179" s="167">
        <v>13.16</v>
      </c>
    </row>
    <row r="180" spans="1:10" s="293" customFormat="1" x14ac:dyDescent="0.2">
      <c r="A180" s="301"/>
      <c r="B180" s="301"/>
      <c r="C180" s="301"/>
      <c r="D180" s="301"/>
      <c r="E180" s="301" t="s">
        <v>119</v>
      </c>
      <c r="F180" s="178">
        <v>0.83609316466692007</v>
      </c>
      <c r="G180" s="301" t="s">
        <v>120</v>
      </c>
      <c r="H180" s="178">
        <v>0.7</v>
      </c>
      <c r="I180" s="301" t="s">
        <v>121</v>
      </c>
      <c r="J180" s="178">
        <v>1.54</v>
      </c>
    </row>
    <row r="181" spans="1:10" s="293" customFormat="1" ht="15" thickBot="1" x14ac:dyDescent="0.25">
      <c r="A181" s="301"/>
      <c r="B181" s="301"/>
      <c r="C181" s="301"/>
      <c r="D181" s="301"/>
      <c r="E181" s="301" t="s">
        <v>122</v>
      </c>
      <c r="F181" s="178">
        <v>3.86</v>
      </c>
      <c r="G181" s="301"/>
      <c r="H181" s="322" t="s">
        <v>123</v>
      </c>
      <c r="I181" s="322"/>
      <c r="J181" s="178">
        <v>17.02</v>
      </c>
    </row>
    <row r="182" spans="1:10" s="293" customFormat="1" ht="0.95" customHeight="1" thickTop="1" x14ac:dyDescent="0.2">
      <c r="A182" s="164"/>
      <c r="B182" s="164"/>
      <c r="C182" s="164"/>
      <c r="D182" s="164"/>
      <c r="E182" s="164"/>
      <c r="F182" s="164"/>
      <c r="G182" s="164"/>
      <c r="H182" s="164"/>
      <c r="I182" s="164"/>
      <c r="J182" s="164"/>
    </row>
    <row r="183" spans="1:10" s="293" customFormat="1" ht="18" customHeight="1" x14ac:dyDescent="0.2">
      <c r="A183" s="302" t="s">
        <v>32</v>
      </c>
      <c r="B183" s="306" t="s">
        <v>2</v>
      </c>
      <c r="C183" s="302" t="s">
        <v>3</v>
      </c>
      <c r="D183" s="302" t="s">
        <v>4</v>
      </c>
      <c r="E183" s="327" t="s">
        <v>107</v>
      </c>
      <c r="F183" s="327"/>
      <c r="G183" s="310" t="s">
        <v>5</v>
      </c>
      <c r="H183" s="306" t="s">
        <v>6</v>
      </c>
      <c r="I183" s="306" t="s">
        <v>7</v>
      </c>
      <c r="J183" s="306" t="s">
        <v>8</v>
      </c>
    </row>
    <row r="184" spans="1:10" s="293" customFormat="1" ht="24" customHeight="1" x14ac:dyDescent="0.2">
      <c r="A184" s="303" t="s">
        <v>108</v>
      </c>
      <c r="B184" s="296" t="s">
        <v>516</v>
      </c>
      <c r="C184" s="303" t="s">
        <v>12</v>
      </c>
      <c r="D184" s="303" t="s">
        <v>517</v>
      </c>
      <c r="E184" s="326" t="s">
        <v>113</v>
      </c>
      <c r="F184" s="326"/>
      <c r="G184" s="295" t="s">
        <v>17</v>
      </c>
      <c r="H184" s="173">
        <v>1</v>
      </c>
      <c r="I184" s="297">
        <v>1.05</v>
      </c>
      <c r="J184" s="297">
        <v>1.05</v>
      </c>
    </row>
    <row r="185" spans="1:10" s="293" customFormat="1" ht="48" customHeight="1" x14ac:dyDescent="0.2">
      <c r="A185" s="304" t="s">
        <v>110</v>
      </c>
      <c r="B185" s="166" t="s">
        <v>518</v>
      </c>
      <c r="C185" s="304" t="s">
        <v>12</v>
      </c>
      <c r="D185" s="304" t="s">
        <v>519</v>
      </c>
      <c r="E185" s="329" t="s">
        <v>127</v>
      </c>
      <c r="F185" s="329"/>
      <c r="G185" s="165" t="s">
        <v>128</v>
      </c>
      <c r="H185" s="168">
        <v>1.4999999999999999E-2</v>
      </c>
      <c r="I185" s="167">
        <v>1.29</v>
      </c>
      <c r="J185" s="167">
        <v>0.01</v>
      </c>
    </row>
    <row r="186" spans="1:10" s="293" customFormat="1" ht="24" customHeight="1" x14ac:dyDescent="0.2">
      <c r="A186" s="304" t="s">
        <v>110</v>
      </c>
      <c r="B186" s="166" t="s">
        <v>115</v>
      </c>
      <c r="C186" s="304" t="s">
        <v>12</v>
      </c>
      <c r="D186" s="304" t="s">
        <v>116</v>
      </c>
      <c r="E186" s="329" t="s">
        <v>113</v>
      </c>
      <c r="F186" s="329"/>
      <c r="G186" s="165" t="s">
        <v>114</v>
      </c>
      <c r="H186" s="168">
        <v>8.8999999999999996E-2</v>
      </c>
      <c r="I186" s="167">
        <v>11.78</v>
      </c>
      <c r="J186" s="167">
        <v>1.04</v>
      </c>
    </row>
    <row r="187" spans="1:10" s="293" customFormat="1" x14ac:dyDescent="0.2">
      <c r="A187" s="301"/>
      <c r="B187" s="301"/>
      <c r="C187" s="301"/>
      <c r="D187" s="301"/>
      <c r="E187" s="301" t="s">
        <v>119</v>
      </c>
      <c r="F187" s="178">
        <v>0.45605081709104728</v>
      </c>
      <c r="G187" s="301" t="s">
        <v>120</v>
      </c>
      <c r="H187" s="178">
        <v>0.38</v>
      </c>
      <c r="I187" s="301" t="s">
        <v>121</v>
      </c>
      <c r="J187" s="178">
        <v>0.84</v>
      </c>
    </row>
    <row r="188" spans="1:10" s="293" customFormat="1" ht="15" thickBot="1" x14ac:dyDescent="0.25">
      <c r="A188" s="301"/>
      <c r="B188" s="301"/>
      <c r="C188" s="301"/>
      <c r="D188" s="301"/>
      <c r="E188" s="301" t="s">
        <v>122</v>
      </c>
      <c r="F188" s="178">
        <v>0.3</v>
      </c>
      <c r="G188" s="301"/>
      <c r="H188" s="322" t="s">
        <v>123</v>
      </c>
      <c r="I188" s="322"/>
      <c r="J188" s="178">
        <v>1.35</v>
      </c>
    </row>
    <row r="189" spans="1:10" s="293" customFormat="1" ht="0.95" customHeight="1" thickTop="1" x14ac:dyDescent="0.2">
      <c r="A189" s="164"/>
      <c r="B189" s="164"/>
      <c r="C189" s="164"/>
      <c r="D189" s="164"/>
      <c r="E189" s="164"/>
      <c r="F189" s="164"/>
      <c r="G189" s="164"/>
      <c r="H189" s="164"/>
      <c r="I189" s="164"/>
      <c r="J189" s="164"/>
    </row>
    <row r="190" spans="1:10" s="293" customFormat="1" ht="18" customHeight="1" x14ac:dyDescent="0.2">
      <c r="A190" s="302" t="s">
        <v>36</v>
      </c>
      <c r="B190" s="306" t="s">
        <v>2</v>
      </c>
      <c r="C190" s="302" t="s">
        <v>3</v>
      </c>
      <c r="D190" s="302" t="s">
        <v>4</v>
      </c>
      <c r="E190" s="327" t="s">
        <v>107</v>
      </c>
      <c r="F190" s="327"/>
      <c r="G190" s="310" t="s">
        <v>5</v>
      </c>
      <c r="H190" s="306" t="s">
        <v>6</v>
      </c>
      <c r="I190" s="306" t="s">
        <v>7</v>
      </c>
      <c r="J190" s="306" t="s">
        <v>8</v>
      </c>
    </row>
    <row r="191" spans="1:10" s="293" customFormat="1" ht="36" customHeight="1" x14ac:dyDescent="0.2">
      <c r="A191" s="303" t="s">
        <v>108</v>
      </c>
      <c r="B191" s="296" t="s">
        <v>41</v>
      </c>
      <c r="C191" s="303" t="s">
        <v>12</v>
      </c>
      <c r="D191" s="303" t="s">
        <v>42</v>
      </c>
      <c r="E191" s="326" t="s">
        <v>190</v>
      </c>
      <c r="F191" s="326"/>
      <c r="G191" s="295" t="s">
        <v>43</v>
      </c>
      <c r="H191" s="173">
        <v>1</v>
      </c>
      <c r="I191" s="297">
        <v>0.6</v>
      </c>
      <c r="J191" s="297">
        <v>0.6</v>
      </c>
    </row>
    <row r="192" spans="1:10" s="293" customFormat="1" ht="60" customHeight="1" x14ac:dyDescent="0.2">
      <c r="A192" s="304" t="s">
        <v>110</v>
      </c>
      <c r="B192" s="166" t="s">
        <v>191</v>
      </c>
      <c r="C192" s="304" t="s">
        <v>12</v>
      </c>
      <c r="D192" s="304" t="s">
        <v>192</v>
      </c>
      <c r="E192" s="329" t="s">
        <v>127</v>
      </c>
      <c r="F192" s="329"/>
      <c r="G192" s="165" t="s">
        <v>128</v>
      </c>
      <c r="H192" s="168">
        <v>4.4400000000000004E-3</v>
      </c>
      <c r="I192" s="167">
        <v>129.69999999999999</v>
      </c>
      <c r="J192" s="167">
        <v>0.56999999999999995</v>
      </c>
    </row>
    <row r="193" spans="1:10" s="293" customFormat="1" ht="60" customHeight="1" x14ac:dyDescent="0.2">
      <c r="A193" s="304" t="s">
        <v>110</v>
      </c>
      <c r="B193" s="166" t="s">
        <v>193</v>
      </c>
      <c r="C193" s="304" t="s">
        <v>12</v>
      </c>
      <c r="D193" s="304" t="s">
        <v>194</v>
      </c>
      <c r="E193" s="329" t="s">
        <v>127</v>
      </c>
      <c r="F193" s="329"/>
      <c r="G193" s="165" t="s">
        <v>131</v>
      </c>
      <c r="H193" s="168">
        <v>1.1100000000000001E-3</v>
      </c>
      <c r="I193" s="167">
        <v>31.6</v>
      </c>
      <c r="J193" s="167">
        <v>0.03</v>
      </c>
    </row>
    <row r="194" spans="1:10" s="293" customFormat="1" x14ac:dyDescent="0.2">
      <c r="A194" s="301"/>
      <c r="B194" s="301"/>
      <c r="C194" s="301"/>
      <c r="D194" s="301"/>
      <c r="E194" s="301" t="s">
        <v>119</v>
      </c>
      <c r="F194" s="178">
        <v>3.2575058363646235E-2</v>
      </c>
      <c r="G194" s="301" t="s">
        <v>120</v>
      </c>
      <c r="H194" s="178">
        <v>0.03</v>
      </c>
      <c r="I194" s="301" t="s">
        <v>121</v>
      </c>
      <c r="J194" s="178">
        <v>0.06</v>
      </c>
    </row>
    <row r="195" spans="1:10" s="293" customFormat="1" ht="15" thickBot="1" x14ac:dyDescent="0.25">
      <c r="A195" s="301"/>
      <c r="B195" s="301"/>
      <c r="C195" s="301"/>
      <c r="D195" s="301"/>
      <c r="E195" s="301" t="s">
        <v>122</v>
      </c>
      <c r="F195" s="178">
        <v>0.17</v>
      </c>
      <c r="G195" s="301"/>
      <c r="H195" s="322" t="s">
        <v>123</v>
      </c>
      <c r="I195" s="322"/>
      <c r="J195" s="178">
        <v>0.77</v>
      </c>
    </row>
    <row r="196" spans="1:10" s="293" customFormat="1" ht="0.95" customHeight="1" thickTop="1" x14ac:dyDescent="0.2">
      <c r="A196" s="164"/>
      <c r="B196" s="164"/>
      <c r="C196" s="164"/>
      <c r="D196" s="164"/>
      <c r="E196" s="164"/>
      <c r="F196" s="164"/>
      <c r="G196" s="164"/>
      <c r="H196" s="164"/>
      <c r="I196" s="164"/>
      <c r="J196" s="164"/>
    </row>
    <row r="197" spans="1:10" s="293" customFormat="1" ht="18" customHeight="1" x14ac:dyDescent="0.2">
      <c r="A197" s="302" t="s">
        <v>37</v>
      </c>
      <c r="B197" s="306" t="s">
        <v>2</v>
      </c>
      <c r="C197" s="302" t="s">
        <v>3</v>
      </c>
      <c r="D197" s="302" t="s">
        <v>4</v>
      </c>
      <c r="E197" s="327" t="s">
        <v>107</v>
      </c>
      <c r="F197" s="327"/>
      <c r="G197" s="310" t="s">
        <v>5</v>
      </c>
      <c r="H197" s="306" t="s">
        <v>6</v>
      </c>
      <c r="I197" s="306" t="s">
        <v>7</v>
      </c>
      <c r="J197" s="306" t="s">
        <v>8</v>
      </c>
    </row>
    <row r="198" spans="1:10" s="293" customFormat="1" ht="24" customHeight="1" x14ac:dyDescent="0.2">
      <c r="A198" s="303" t="s">
        <v>108</v>
      </c>
      <c r="B198" s="296" t="s">
        <v>325</v>
      </c>
      <c r="C198" s="303" t="s">
        <v>20</v>
      </c>
      <c r="D198" s="303" t="s">
        <v>663</v>
      </c>
      <c r="E198" s="326" t="s">
        <v>326</v>
      </c>
      <c r="F198" s="326"/>
      <c r="G198" s="295" t="s">
        <v>17</v>
      </c>
      <c r="H198" s="173">
        <v>1</v>
      </c>
      <c r="I198" s="297">
        <v>163.47</v>
      </c>
      <c r="J198" s="297">
        <v>163.47</v>
      </c>
    </row>
    <row r="199" spans="1:10" s="293" customFormat="1" ht="24" customHeight="1" x14ac:dyDescent="0.2">
      <c r="A199" s="305" t="s">
        <v>117</v>
      </c>
      <c r="B199" s="175" t="s">
        <v>327</v>
      </c>
      <c r="C199" s="305" t="s">
        <v>12</v>
      </c>
      <c r="D199" s="305" t="s">
        <v>290</v>
      </c>
      <c r="E199" s="321" t="s">
        <v>174</v>
      </c>
      <c r="F199" s="321"/>
      <c r="G199" s="174" t="s">
        <v>114</v>
      </c>
      <c r="H199" s="177">
        <v>6</v>
      </c>
      <c r="I199" s="176">
        <v>13.28</v>
      </c>
      <c r="J199" s="176">
        <v>79.680000000000007</v>
      </c>
    </row>
    <row r="200" spans="1:10" s="293" customFormat="1" ht="24" customHeight="1" x14ac:dyDescent="0.2">
      <c r="A200" s="305" t="s">
        <v>117</v>
      </c>
      <c r="B200" s="175" t="s">
        <v>328</v>
      </c>
      <c r="C200" s="305" t="s">
        <v>12</v>
      </c>
      <c r="D200" s="305" t="s">
        <v>329</v>
      </c>
      <c r="E200" s="321" t="s">
        <v>174</v>
      </c>
      <c r="F200" s="321"/>
      <c r="G200" s="174" t="s">
        <v>114</v>
      </c>
      <c r="H200" s="177">
        <v>3</v>
      </c>
      <c r="I200" s="176">
        <v>9.35</v>
      </c>
      <c r="J200" s="176">
        <v>28.05</v>
      </c>
    </row>
    <row r="201" spans="1:10" s="293" customFormat="1" ht="24" customHeight="1" x14ac:dyDescent="0.2">
      <c r="A201" s="305" t="s">
        <v>117</v>
      </c>
      <c r="B201" s="175" t="s">
        <v>330</v>
      </c>
      <c r="C201" s="305" t="s">
        <v>28</v>
      </c>
      <c r="D201" s="305" t="s">
        <v>331</v>
      </c>
      <c r="E201" s="321" t="s">
        <v>185</v>
      </c>
      <c r="F201" s="321"/>
      <c r="G201" s="174" t="s">
        <v>13</v>
      </c>
      <c r="H201" s="177">
        <v>6</v>
      </c>
      <c r="I201" s="176">
        <v>9.2903000000000002</v>
      </c>
      <c r="J201" s="176">
        <v>55.74</v>
      </c>
    </row>
    <row r="202" spans="1:10" s="293" customFormat="1" x14ac:dyDescent="0.2">
      <c r="A202" s="301"/>
      <c r="B202" s="301"/>
      <c r="C202" s="301"/>
      <c r="D202" s="301"/>
      <c r="E202" s="301" t="s">
        <v>119</v>
      </c>
      <c r="F202" s="178">
        <v>58.488517299999998</v>
      </c>
      <c r="G202" s="301" t="s">
        <v>120</v>
      </c>
      <c r="H202" s="178">
        <v>49.24</v>
      </c>
      <c r="I202" s="301" t="s">
        <v>121</v>
      </c>
      <c r="J202" s="178">
        <v>107.73</v>
      </c>
    </row>
    <row r="203" spans="1:10" s="293" customFormat="1" ht="15" thickBot="1" x14ac:dyDescent="0.25">
      <c r="A203" s="301"/>
      <c r="B203" s="301"/>
      <c r="C203" s="301"/>
      <c r="D203" s="301"/>
      <c r="E203" s="301" t="s">
        <v>122</v>
      </c>
      <c r="F203" s="178">
        <v>47.97</v>
      </c>
      <c r="G203" s="301"/>
      <c r="H203" s="322" t="s">
        <v>123</v>
      </c>
      <c r="I203" s="322"/>
      <c r="J203" s="178">
        <v>211.44</v>
      </c>
    </row>
    <row r="204" spans="1:10" s="293" customFormat="1" ht="0.95" customHeight="1" thickTop="1" x14ac:dyDescent="0.2">
      <c r="A204" s="164"/>
      <c r="B204" s="164"/>
      <c r="C204" s="164"/>
      <c r="D204" s="164"/>
      <c r="E204" s="164"/>
      <c r="F204" s="164"/>
      <c r="G204" s="164"/>
      <c r="H204" s="164"/>
      <c r="I204" s="164"/>
      <c r="J204" s="164"/>
    </row>
    <row r="205" spans="1:10" s="293" customFormat="1" ht="18" customHeight="1" x14ac:dyDescent="0.2">
      <c r="A205" s="302" t="s">
        <v>40</v>
      </c>
      <c r="B205" s="306" t="s">
        <v>2</v>
      </c>
      <c r="C205" s="302" t="s">
        <v>3</v>
      </c>
      <c r="D205" s="302" t="s">
        <v>4</v>
      </c>
      <c r="E205" s="327" t="s">
        <v>107</v>
      </c>
      <c r="F205" s="327"/>
      <c r="G205" s="310" t="s">
        <v>5</v>
      </c>
      <c r="H205" s="306" t="s">
        <v>6</v>
      </c>
      <c r="I205" s="306" t="s">
        <v>7</v>
      </c>
      <c r="J205" s="306" t="s">
        <v>8</v>
      </c>
    </row>
    <row r="206" spans="1:10" s="293" customFormat="1" ht="24" customHeight="1" x14ac:dyDescent="0.2">
      <c r="A206" s="303" t="s">
        <v>108</v>
      </c>
      <c r="B206" s="296" t="s">
        <v>320</v>
      </c>
      <c r="C206" s="303" t="s">
        <v>12</v>
      </c>
      <c r="D206" s="303" t="s">
        <v>321</v>
      </c>
      <c r="E206" s="326" t="s">
        <v>180</v>
      </c>
      <c r="F206" s="326"/>
      <c r="G206" s="295" t="s">
        <v>35</v>
      </c>
      <c r="H206" s="173">
        <v>1</v>
      </c>
      <c r="I206" s="297">
        <v>15.62</v>
      </c>
      <c r="J206" s="297">
        <v>15.62</v>
      </c>
    </row>
    <row r="207" spans="1:10" s="293" customFormat="1" ht="48" customHeight="1" x14ac:dyDescent="0.2">
      <c r="A207" s="304" t="s">
        <v>110</v>
      </c>
      <c r="B207" s="166" t="s">
        <v>322</v>
      </c>
      <c r="C207" s="304" t="s">
        <v>12</v>
      </c>
      <c r="D207" s="304" t="s">
        <v>323</v>
      </c>
      <c r="E207" s="329" t="s">
        <v>127</v>
      </c>
      <c r="F207" s="329"/>
      <c r="G207" s="165" t="s">
        <v>131</v>
      </c>
      <c r="H207" s="168">
        <v>0.25</v>
      </c>
      <c r="I207" s="167">
        <v>29.53</v>
      </c>
      <c r="J207" s="167">
        <v>7.38</v>
      </c>
    </row>
    <row r="208" spans="1:10" s="293" customFormat="1" ht="24" customHeight="1" x14ac:dyDescent="0.2">
      <c r="A208" s="304" t="s">
        <v>110</v>
      </c>
      <c r="B208" s="166" t="s">
        <v>115</v>
      </c>
      <c r="C208" s="304" t="s">
        <v>12</v>
      </c>
      <c r="D208" s="304" t="s">
        <v>116</v>
      </c>
      <c r="E208" s="329" t="s">
        <v>113</v>
      </c>
      <c r="F208" s="329"/>
      <c r="G208" s="165" t="s">
        <v>114</v>
      </c>
      <c r="H208" s="168">
        <v>0.7</v>
      </c>
      <c r="I208" s="167">
        <v>11.78</v>
      </c>
      <c r="J208" s="167">
        <v>8.24</v>
      </c>
    </row>
    <row r="209" spans="1:10" s="293" customFormat="1" x14ac:dyDescent="0.2">
      <c r="A209" s="301"/>
      <c r="B209" s="301"/>
      <c r="C209" s="301"/>
      <c r="D209" s="301"/>
      <c r="E209" s="301" t="s">
        <v>119</v>
      </c>
      <c r="F209" s="178">
        <v>5.2608719257288667</v>
      </c>
      <c r="G209" s="301" t="s">
        <v>120</v>
      </c>
      <c r="H209" s="178">
        <v>4.43</v>
      </c>
      <c r="I209" s="301" t="s">
        <v>121</v>
      </c>
      <c r="J209" s="178">
        <v>9.69</v>
      </c>
    </row>
    <row r="210" spans="1:10" s="293" customFormat="1" ht="15" thickBot="1" x14ac:dyDescent="0.25">
      <c r="A210" s="301"/>
      <c r="B210" s="301"/>
      <c r="C210" s="301"/>
      <c r="D210" s="301"/>
      <c r="E210" s="301" t="s">
        <v>122</v>
      </c>
      <c r="F210" s="178">
        <v>4.58</v>
      </c>
      <c r="G210" s="301"/>
      <c r="H210" s="322" t="s">
        <v>123</v>
      </c>
      <c r="I210" s="322"/>
      <c r="J210" s="178">
        <v>20.2</v>
      </c>
    </row>
    <row r="211" spans="1:10" s="293" customFormat="1" ht="0.95" customHeight="1" thickTop="1" x14ac:dyDescent="0.2">
      <c r="A211" s="164"/>
      <c r="B211" s="164"/>
      <c r="C211" s="164"/>
      <c r="D211" s="164"/>
      <c r="E211" s="164"/>
      <c r="F211" s="164"/>
      <c r="G211" s="164"/>
      <c r="H211" s="164"/>
      <c r="I211" s="164"/>
      <c r="J211" s="164"/>
    </row>
    <row r="212" spans="1:10" s="293" customFormat="1" ht="18" customHeight="1" x14ac:dyDescent="0.2">
      <c r="A212" s="302" t="s">
        <v>44</v>
      </c>
      <c r="B212" s="306" t="s">
        <v>2</v>
      </c>
      <c r="C212" s="302" t="s">
        <v>3</v>
      </c>
      <c r="D212" s="302" t="s">
        <v>4</v>
      </c>
      <c r="E212" s="327" t="s">
        <v>107</v>
      </c>
      <c r="F212" s="327"/>
      <c r="G212" s="310" t="s">
        <v>5</v>
      </c>
      <c r="H212" s="306" t="s">
        <v>6</v>
      </c>
      <c r="I212" s="306" t="s">
        <v>7</v>
      </c>
      <c r="J212" s="306" t="s">
        <v>8</v>
      </c>
    </row>
    <row r="213" spans="1:10" s="293" customFormat="1" ht="24" customHeight="1" x14ac:dyDescent="0.2">
      <c r="A213" s="303" t="s">
        <v>108</v>
      </c>
      <c r="B213" s="296" t="s">
        <v>867</v>
      </c>
      <c r="C213" s="303" t="s">
        <v>12</v>
      </c>
      <c r="D213" s="303" t="s">
        <v>866</v>
      </c>
      <c r="E213" s="326" t="s">
        <v>903</v>
      </c>
      <c r="F213" s="326"/>
      <c r="G213" s="295" t="s">
        <v>17</v>
      </c>
      <c r="H213" s="173">
        <v>1</v>
      </c>
      <c r="I213" s="297">
        <v>4.95</v>
      </c>
      <c r="J213" s="297">
        <v>4.95</v>
      </c>
    </row>
    <row r="214" spans="1:10" s="293" customFormat="1" ht="24" customHeight="1" x14ac:dyDescent="0.2">
      <c r="A214" s="304" t="s">
        <v>110</v>
      </c>
      <c r="B214" s="166" t="s">
        <v>904</v>
      </c>
      <c r="C214" s="304" t="s">
        <v>12</v>
      </c>
      <c r="D214" s="304" t="s">
        <v>905</v>
      </c>
      <c r="E214" s="329" t="s">
        <v>113</v>
      </c>
      <c r="F214" s="329"/>
      <c r="G214" s="165" t="s">
        <v>114</v>
      </c>
      <c r="H214" s="168">
        <v>0.2</v>
      </c>
      <c r="I214" s="167">
        <v>17.39</v>
      </c>
      <c r="J214" s="167">
        <v>3.47</v>
      </c>
    </row>
    <row r="215" spans="1:10" s="293" customFormat="1" ht="24" customHeight="1" x14ac:dyDescent="0.2">
      <c r="A215" s="305" t="s">
        <v>117</v>
      </c>
      <c r="B215" s="175" t="s">
        <v>906</v>
      </c>
      <c r="C215" s="305" t="s">
        <v>12</v>
      </c>
      <c r="D215" s="305" t="s">
        <v>907</v>
      </c>
      <c r="E215" s="321" t="s">
        <v>118</v>
      </c>
      <c r="F215" s="321"/>
      <c r="G215" s="174" t="s">
        <v>17</v>
      </c>
      <c r="H215" s="177">
        <v>1.1000000000000001</v>
      </c>
      <c r="I215" s="176">
        <v>1.35</v>
      </c>
      <c r="J215" s="176">
        <v>1.48</v>
      </c>
    </row>
    <row r="216" spans="1:10" s="293" customFormat="1" x14ac:dyDescent="0.2">
      <c r="A216" s="301"/>
      <c r="B216" s="301"/>
      <c r="C216" s="301"/>
      <c r="D216" s="301"/>
      <c r="E216" s="301" t="s">
        <v>119</v>
      </c>
      <c r="F216" s="178">
        <v>1.6287529181823117</v>
      </c>
      <c r="G216" s="301" t="s">
        <v>120</v>
      </c>
      <c r="H216" s="178">
        <v>1.37</v>
      </c>
      <c r="I216" s="301" t="s">
        <v>121</v>
      </c>
      <c r="J216" s="178">
        <v>3</v>
      </c>
    </row>
    <row r="217" spans="1:10" s="293" customFormat="1" ht="15" thickBot="1" x14ac:dyDescent="0.25">
      <c r="A217" s="301"/>
      <c r="B217" s="301"/>
      <c r="C217" s="301"/>
      <c r="D217" s="301"/>
      <c r="E217" s="301" t="s">
        <v>122</v>
      </c>
      <c r="F217" s="178">
        <v>1.45</v>
      </c>
      <c r="G217" s="301"/>
      <c r="H217" s="322" t="s">
        <v>123</v>
      </c>
      <c r="I217" s="322"/>
      <c r="J217" s="178">
        <v>6.4</v>
      </c>
    </row>
    <row r="218" spans="1:10" s="293" customFormat="1" ht="0.95" customHeight="1" thickTop="1" x14ac:dyDescent="0.2">
      <c r="A218" s="164"/>
      <c r="B218" s="164"/>
      <c r="C218" s="164"/>
      <c r="D218" s="164"/>
      <c r="E218" s="164"/>
      <c r="F218" s="164"/>
      <c r="G218" s="164"/>
      <c r="H218" s="164"/>
      <c r="I218" s="164"/>
      <c r="J218" s="164"/>
    </row>
    <row r="219" spans="1:10" s="293" customFormat="1" ht="18" customHeight="1" x14ac:dyDescent="0.2">
      <c r="A219" s="302" t="s">
        <v>770</v>
      </c>
      <c r="B219" s="306" t="s">
        <v>2</v>
      </c>
      <c r="C219" s="302" t="s">
        <v>3</v>
      </c>
      <c r="D219" s="302" t="s">
        <v>4</v>
      </c>
      <c r="E219" s="327" t="s">
        <v>107</v>
      </c>
      <c r="F219" s="327"/>
      <c r="G219" s="310" t="s">
        <v>5</v>
      </c>
      <c r="H219" s="306" t="s">
        <v>6</v>
      </c>
      <c r="I219" s="306" t="s">
        <v>7</v>
      </c>
      <c r="J219" s="306" t="s">
        <v>8</v>
      </c>
    </row>
    <row r="220" spans="1:10" s="293" customFormat="1" ht="24" customHeight="1" x14ac:dyDescent="0.2">
      <c r="A220" s="303" t="s">
        <v>108</v>
      </c>
      <c r="B220" s="296" t="s">
        <v>38</v>
      </c>
      <c r="C220" s="303" t="s">
        <v>12</v>
      </c>
      <c r="D220" s="303" t="s">
        <v>39</v>
      </c>
      <c r="E220" s="326" t="s">
        <v>113</v>
      </c>
      <c r="F220" s="326"/>
      <c r="G220" s="295" t="s">
        <v>17</v>
      </c>
      <c r="H220" s="173">
        <v>1</v>
      </c>
      <c r="I220" s="297">
        <v>4.3899999999999997</v>
      </c>
      <c r="J220" s="297">
        <v>4.3899999999999997</v>
      </c>
    </row>
    <row r="221" spans="1:10" s="293" customFormat="1" ht="24" customHeight="1" x14ac:dyDescent="0.2">
      <c r="A221" s="304" t="s">
        <v>110</v>
      </c>
      <c r="B221" s="166" t="s">
        <v>186</v>
      </c>
      <c r="C221" s="304" t="s">
        <v>12</v>
      </c>
      <c r="D221" s="304" t="s">
        <v>187</v>
      </c>
      <c r="E221" s="329" t="s">
        <v>113</v>
      </c>
      <c r="F221" s="329"/>
      <c r="G221" s="165" t="s">
        <v>114</v>
      </c>
      <c r="H221" s="168">
        <v>0.159</v>
      </c>
      <c r="I221" s="167">
        <v>15.83</v>
      </c>
      <c r="J221" s="167">
        <v>2.5099999999999998</v>
      </c>
    </row>
    <row r="222" spans="1:10" s="293" customFormat="1" ht="24" customHeight="1" x14ac:dyDescent="0.2">
      <c r="A222" s="304" t="s">
        <v>110</v>
      </c>
      <c r="B222" s="166" t="s">
        <v>115</v>
      </c>
      <c r="C222" s="304" t="s">
        <v>12</v>
      </c>
      <c r="D222" s="304" t="s">
        <v>116</v>
      </c>
      <c r="E222" s="329" t="s">
        <v>113</v>
      </c>
      <c r="F222" s="329"/>
      <c r="G222" s="165" t="s">
        <v>114</v>
      </c>
      <c r="H222" s="168">
        <v>0.159</v>
      </c>
      <c r="I222" s="167">
        <v>11.78</v>
      </c>
      <c r="J222" s="167">
        <v>1.87</v>
      </c>
    </row>
    <row r="223" spans="1:10" s="293" customFormat="1" ht="24" customHeight="1" x14ac:dyDescent="0.2">
      <c r="A223" s="305" t="s">
        <v>117</v>
      </c>
      <c r="B223" s="175" t="s">
        <v>188</v>
      </c>
      <c r="C223" s="305" t="s">
        <v>12</v>
      </c>
      <c r="D223" s="305" t="s">
        <v>189</v>
      </c>
      <c r="E223" s="321" t="s">
        <v>118</v>
      </c>
      <c r="F223" s="321"/>
      <c r="G223" s="174" t="s">
        <v>13</v>
      </c>
      <c r="H223" s="177">
        <v>4.1399999999999999E-2</v>
      </c>
      <c r="I223" s="176">
        <v>0.39</v>
      </c>
      <c r="J223" s="176">
        <v>0.01</v>
      </c>
    </row>
    <row r="224" spans="1:10" s="293" customFormat="1" x14ac:dyDescent="0.2">
      <c r="A224" s="301"/>
      <c r="B224" s="301"/>
      <c r="C224" s="301"/>
      <c r="D224" s="301"/>
      <c r="E224" s="301" t="s">
        <v>119</v>
      </c>
      <c r="F224" s="178">
        <v>1.9762202073945383</v>
      </c>
      <c r="G224" s="301" t="s">
        <v>120</v>
      </c>
      <c r="H224" s="178">
        <v>1.66</v>
      </c>
      <c r="I224" s="301" t="s">
        <v>121</v>
      </c>
      <c r="J224" s="178">
        <v>3.64</v>
      </c>
    </row>
    <row r="225" spans="1:10" s="293" customFormat="1" ht="15" thickBot="1" x14ac:dyDescent="0.25">
      <c r="A225" s="301"/>
      <c r="B225" s="301"/>
      <c r="C225" s="301"/>
      <c r="D225" s="301"/>
      <c r="E225" s="301" t="s">
        <v>122</v>
      </c>
      <c r="F225" s="178">
        <v>1.28</v>
      </c>
      <c r="G225" s="301"/>
      <c r="H225" s="322" t="s">
        <v>123</v>
      </c>
      <c r="I225" s="322"/>
      <c r="J225" s="178">
        <v>5.67</v>
      </c>
    </row>
    <row r="226" spans="1:10" s="293" customFormat="1" ht="0.95" customHeight="1" thickTop="1" x14ac:dyDescent="0.2">
      <c r="A226" s="164"/>
      <c r="B226" s="164"/>
      <c r="C226" s="164"/>
      <c r="D226" s="164"/>
      <c r="E226" s="164"/>
      <c r="F226" s="164"/>
      <c r="G226" s="164"/>
      <c r="H226" s="164"/>
      <c r="I226" s="164"/>
      <c r="J226" s="164"/>
    </row>
    <row r="227" spans="1:10" s="293" customFormat="1" ht="18" customHeight="1" x14ac:dyDescent="0.2">
      <c r="A227" s="302" t="s">
        <v>46</v>
      </c>
      <c r="B227" s="306" t="s">
        <v>2</v>
      </c>
      <c r="C227" s="302" t="s">
        <v>3</v>
      </c>
      <c r="D227" s="302" t="s">
        <v>4</v>
      </c>
      <c r="E227" s="327" t="s">
        <v>107</v>
      </c>
      <c r="F227" s="327"/>
      <c r="G227" s="310" t="s">
        <v>5</v>
      </c>
      <c r="H227" s="306" t="s">
        <v>6</v>
      </c>
      <c r="I227" s="306" t="s">
        <v>7</v>
      </c>
      <c r="J227" s="306" t="s">
        <v>8</v>
      </c>
    </row>
    <row r="228" spans="1:10" s="293" customFormat="1" ht="24" customHeight="1" x14ac:dyDescent="0.2">
      <c r="A228" s="303" t="s">
        <v>108</v>
      </c>
      <c r="B228" s="296" t="s">
        <v>332</v>
      </c>
      <c r="C228" s="303" t="s">
        <v>20</v>
      </c>
      <c r="D228" s="303" t="s">
        <v>289</v>
      </c>
      <c r="E228" s="326" t="s">
        <v>326</v>
      </c>
      <c r="F228" s="326"/>
      <c r="G228" s="295" t="s">
        <v>17</v>
      </c>
      <c r="H228" s="173">
        <v>1</v>
      </c>
      <c r="I228" s="297">
        <v>4.72</v>
      </c>
      <c r="J228" s="297">
        <v>4.72</v>
      </c>
    </row>
    <row r="229" spans="1:10" s="293" customFormat="1" ht="24" customHeight="1" x14ac:dyDescent="0.2">
      <c r="A229" s="304" t="s">
        <v>110</v>
      </c>
      <c r="B229" s="166" t="s">
        <v>115</v>
      </c>
      <c r="C229" s="304" t="s">
        <v>12</v>
      </c>
      <c r="D229" s="304" t="s">
        <v>116</v>
      </c>
      <c r="E229" s="329" t="s">
        <v>113</v>
      </c>
      <c r="F229" s="329"/>
      <c r="G229" s="165" t="s">
        <v>114</v>
      </c>
      <c r="H229" s="168">
        <v>0.3</v>
      </c>
      <c r="I229" s="167">
        <v>11.78</v>
      </c>
      <c r="J229" s="167">
        <v>3.53</v>
      </c>
    </row>
    <row r="230" spans="1:10" s="293" customFormat="1" ht="24" customHeight="1" x14ac:dyDescent="0.2">
      <c r="A230" s="305" t="s">
        <v>117</v>
      </c>
      <c r="B230" s="175" t="s">
        <v>333</v>
      </c>
      <c r="C230" s="305" t="s">
        <v>12</v>
      </c>
      <c r="D230" s="305" t="s">
        <v>334</v>
      </c>
      <c r="E230" s="321" t="s">
        <v>118</v>
      </c>
      <c r="F230" s="321"/>
      <c r="G230" s="174" t="s">
        <v>13</v>
      </c>
      <c r="H230" s="177">
        <v>0.18</v>
      </c>
      <c r="I230" s="176">
        <v>6.63</v>
      </c>
      <c r="J230" s="176">
        <v>1.19</v>
      </c>
    </row>
    <row r="231" spans="1:10" s="293" customFormat="1" x14ac:dyDescent="0.2">
      <c r="A231" s="301"/>
      <c r="B231" s="301"/>
      <c r="C231" s="301"/>
      <c r="D231" s="301"/>
      <c r="E231" s="301" t="s">
        <v>119</v>
      </c>
      <c r="F231" s="178">
        <v>1.5418860958792551</v>
      </c>
      <c r="G231" s="301" t="s">
        <v>120</v>
      </c>
      <c r="H231" s="178">
        <v>1.3</v>
      </c>
      <c r="I231" s="301" t="s">
        <v>121</v>
      </c>
      <c r="J231" s="178">
        <v>2.84</v>
      </c>
    </row>
    <row r="232" spans="1:10" s="293" customFormat="1" ht="15" thickBot="1" x14ac:dyDescent="0.25">
      <c r="A232" s="301"/>
      <c r="B232" s="301"/>
      <c r="C232" s="301"/>
      <c r="D232" s="301"/>
      <c r="E232" s="301" t="s">
        <v>122</v>
      </c>
      <c r="F232" s="178">
        <v>1.38</v>
      </c>
      <c r="G232" s="301"/>
      <c r="H232" s="322" t="s">
        <v>123</v>
      </c>
      <c r="I232" s="322"/>
      <c r="J232" s="178">
        <v>6.1</v>
      </c>
    </row>
    <row r="233" spans="1:10" s="293" customFormat="1" ht="0.95" customHeight="1" thickTop="1" x14ac:dyDescent="0.2">
      <c r="A233" s="164"/>
      <c r="B233" s="164"/>
      <c r="C233" s="164"/>
      <c r="D233" s="164"/>
      <c r="E233" s="164"/>
      <c r="F233" s="164"/>
      <c r="G233" s="164"/>
      <c r="H233" s="164"/>
      <c r="I233" s="164"/>
      <c r="J233" s="164"/>
    </row>
    <row r="234" spans="1:10" s="293" customFormat="1" ht="18" customHeight="1" x14ac:dyDescent="0.2">
      <c r="A234" s="302" t="s">
        <v>48</v>
      </c>
      <c r="B234" s="306" t="s">
        <v>2</v>
      </c>
      <c r="C234" s="302" t="s">
        <v>3</v>
      </c>
      <c r="D234" s="302" t="s">
        <v>4</v>
      </c>
      <c r="E234" s="327" t="s">
        <v>107</v>
      </c>
      <c r="F234" s="327"/>
      <c r="G234" s="310" t="s">
        <v>5</v>
      </c>
      <c r="H234" s="306" t="s">
        <v>6</v>
      </c>
      <c r="I234" s="306" t="s">
        <v>7</v>
      </c>
      <c r="J234" s="306" t="s">
        <v>8</v>
      </c>
    </row>
    <row r="235" spans="1:10" s="293" customFormat="1" ht="24" customHeight="1" x14ac:dyDescent="0.2">
      <c r="A235" s="303" t="s">
        <v>108</v>
      </c>
      <c r="B235" s="296" t="s">
        <v>74</v>
      </c>
      <c r="C235" s="303" t="s">
        <v>28</v>
      </c>
      <c r="D235" s="303" t="s">
        <v>75</v>
      </c>
      <c r="E235" s="326" t="s">
        <v>896</v>
      </c>
      <c r="F235" s="326"/>
      <c r="G235" s="295" t="s">
        <v>35</v>
      </c>
      <c r="H235" s="173">
        <v>1</v>
      </c>
      <c r="I235" s="297">
        <v>862.53</v>
      </c>
      <c r="J235" s="297">
        <v>862.53</v>
      </c>
    </row>
    <row r="236" spans="1:10" s="293" customFormat="1" ht="15" customHeight="1" x14ac:dyDescent="0.2">
      <c r="A236" s="327" t="s">
        <v>161</v>
      </c>
      <c r="B236" s="324" t="s">
        <v>2</v>
      </c>
      <c r="C236" s="327" t="s">
        <v>3</v>
      </c>
      <c r="D236" s="327" t="s">
        <v>162</v>
      </c>
      <c r="E236" s="324" t="s">
        <v>163</v>
      </c>
      <c r="F236" s="328" t="s">
        <v>164</v>
      </c>
      <c r="G236" s="324"/>
      <c r="H236" s="328" t="s">
        <v>165</v>
      </c>
      <c r="I236" s="324"/>
      <c r="J236" s="324" t="s">
        <v>166</v>
      </c>
    </row>
    <row r="237" spans="1:10" s="293" customFormat="1" ht="15" customHeight="1" x14ac:dyDescent="0.2">
      <c r="A237" s="324"/>
      <c r="B237" s="324"/>
      <c r="C237" s="324"/>
      <c r="D237" s="324"/>
      <c r="E237" s="324"/>
      <c r="F237" s="306" t="s">
        <v>167</v>
      </c>
      <c r="G237" s="306" t="s">
        <v>168</v>
      </c>
      <c r="H237" s="306" t="s">
        <v>167</v>
      </c>
      <c r="I237" s="306" t="s">
        <v>168</v>
      </c>
      <c r="J237" s="324"/>
    </row>
    <row r="238" spans="1:10" s="293" customFormat="1" ht="24" customHeight="1" x14ac:dyDescent="0.2">
      <c r="A238" s="305" t="s">
        <v>117</v>
      </c>
      <c r="B238" s="175" t="s">
        <v>237</v>
      </c>
      <c r="C238" s="305" t="s">
        <v>28</v>
      </c>
      <c r="D238" s="305" t="s">
        <v>238</v>
      </c>
      <c r="E238" s="177">
        <v>1</v>
      </c>
      <c r="F238" s="176">
        <v>1</v>
      </c>
      <c r="G238" s="176">
        <v>0</v>
      </c>
      <c r="H238" s="307">
        <v>43.064999999999998</v>
      </c>
      <c r="I238" s="307">
        <v>38.940800000000003</v>
      </c>
      <c r="J238" s="307">
        <v>43.064999999999998</v>
      </c>
    </row>
    <row r="239" spans="1:10" s="293" customFormat="1" ht="24" customHeight="1" x14ac:dyDescent="0.2">
      <c r="A239" s="305" t="s">
        <v>117</v>
      </c>
      <c r="B239" s="175" t="s">
        <v>239</v>
      </c>
      <c r="C239" s="305" t="s">
        <v>28</v>
      </c>
      <c r="D239" s="305" t="s">
        <v>240</v>
      </c>
      <c r="E239" s="177">
        <v>1</v>
      </c>
      <c r="F239" s="176">
        <v>0.13</v>
      </c>
      <c r="G239" s="176">
        <v>0.87</v>
      </c>
      <c r="H239" s="307">
        <v>150.0119</v>
      </c>
      <c r="I239" s="307">
        <v>40.9801</v>
      </c>
      <c r="J239" s="307">
        <v>55.154200000000003</v>
      </c>
    </row>
    <row r="240" spans="1:10" s="293" customFormat="1" ht="24" customHeight="1" x14ac:dyDescent="0.2">
      <c r="A240" s="305" t="s">
        <v>117</v>
      </c>
      <c r="B240" s="175" t="s">
        <v>241</v>
      </c>
      <c r="C240" s="305" t="s">
        <v>28</v>
      </c>
      <c r="D240" s="305" t="s">
        <v>242</v>
      </c>
      <c r="E240" s="177">
        <v>1</v>
      </c>
      <c r="F240" s="176">
        <v>1</v>
      </c>
      <c r="G240" s="176">
        <v>0</v>
      </c>
      <c r="H240" s="307">
        <v>135.94710000000001</v>
      </c>
      <c r="I240" s="307">
        <v>24.9498</v>
      </c>
      <c r="J240" s="307">
        <v>135.94710000000001</v>
      </c>
    </row>
    <row r="241" spans="1:10" s="293" customFormat="1" ht="24" customHeight="1" x14ac:dyDescent="0.2">
      <c r="A241" s="305" t="s">
        <v>117</v>
      </c>
      <c r="B241" s="175" t="s">
        <v>243</v>
      </c>
      <c r="C241" s="305" t="s">
        <v>28</v>
      </c>
      <c r="D241" s="305" t="s">
        <v>244</v>
      </c>
      <c r="E241" s="177">
        <v>1</v>
      </c>
      <c r="F241" s="176">
        <v>1</v>
      </c>
      <c r="G241" s="176">
        <v>0</v>
      </c>
      <c r="H241" s="307">
        <v>9.3940999999999999</v>
      </c>
      <c r="I241" s="307">
        <v>1.4477</v>
      </c>
      <c r="J241" s="307">
        <v>9.3940999999999999</v>
      </c>
    </row>
    <row r="242" spans="1:10" s="293" customFormat="1" ht="20.100000000000001" customHeight="1" x14ac:dyDescent="0.2">
      <c r="A242" s="323"/>
      <c r="B242" s="323"/>
      <c r="C242" s="323"/>
      <c r="D242" s="323"/>
      <c r="E242" s="323"/>
      <c r="F242" s="323"/>
      <c r="G242" s="323" t="s">
        <v>173</v>
      </c>
      <c r="H242" s="323"/>
      <c r="I242" s="323"/>
      <c r="J242" s="169">
        <v>243.56039999999999</v>
      </c>
    </row>
    <row r="243" spans="1:10" s="293" customFormat="1" ht="20.100000000000001" customHeight="1" x14ac:dyDescent="0.2">
      <c r="A243" s="302" t="s">
        <v>897</v>
      </c>
      <c r="B243" s="306" t="s">
        <v>2</v>
      </c>
      <c r="C243" s="302" t="s">
        <v>3</v>
      </c>
      <c r="D243" s="302" t="s">
        <v>174</v>
      </c>
      <c r="E243" s="306" t="s">
        <v>163</v>
      </c>
      <c r="F243" s="324" t="s">
        <v>898</v>
      </c>
      <c r="G243" s="324"/>
      <c r="H243" s="324"/>
      <c r="I243" s="324"/>
      <c r="J243" s="306" t="s">
        <v>166</v>
      </c>
    </row>
    <row r="244" spans="1:10" s="293" customFormat="1" ht="24" customHeight="1" x14ac:dyDescent="0.2">
      <c r="A244" s="305" t="s">
        <v>117</v>
      </c>
      <c r="B244" s="175" t="s">
        <v>908</v>
      </c>
      <c r="C244" s="305" t="s">
        <v>28</v>
      </c>
      <c r="D244" s="305" t="s">
        <v>909</v>
      </c>
      <c r="E244" s="177">
        <v>1</v>
      </c>
      <c r="F244" s="305"/>
      <c r="G244" s="305"/>
      <c r="H244" s="305"/>
      <c r="I244" s="307">
        <v>15.8208</v>
      </c>
      <c r="J244" s="307">
        <v>15.8208</v>
      </c>
    </row>
    <row r="245" spans="1:10" s="293" customFormat="1" ht="24" customHeight="1" x14ac:dyDescent="0.2">
      <c r="A245" s="305" t="s">
        <v>117</v>
      </c>
      <c r="B245" s="175" t="s">
        <v>899</v>
      </c>
      <c r="C245" s="305" t="s">
        <v>28</v>
      </c>
      <c r="D245" s="305" t="s">
        <v>900</v>
      </c>
      <c r="E245" s="177">
        <v>4</v>
      </c>
      <c r="F245" s="305"/>
      <c r="G245" s="305"/>
      <c r="H245" s="305"/>
      <c r="I245" s="307">
        <v>14.7332</v>
      </c>
      <c r="J245" s="307">
        <v>58.9328</v>
      </c>
    </row>
    <row r="246" spans="1:10" s="293" customFormat="1" ht="20.100000000000001" customHeight="1" x14ac:dyDescent="0.2">
      <c r="A246" s="323"/>
      <c r="B246" s="323"/>
      <c r="C246" s="323"/>
      <c r="D246" s="323"/>
      <c r="E246" s="323"/>
      <c r="F246" s="323"/>
      <c r="G246" s="323" t="s">
        <v>901</v>
      </c>
      <c r="H246" s="323"/>
      <c r="I246" s="323"/>
      <c r="J246" s="169">
        <v>74.753600000000006</v>
      </c>
    </row>
    <row r="247" spans="1:10" s="293" customFormat="1" ht="20.100000000000001" customHeight="1" x14ac:dyDescent="0.2">
      <c r="A247" s="323"/>
      <c r="B247" s="323"/>
      <c r="C247" s="323"/>
      <c r="D247" s="323"/>
      <c r="E247" s="323"/>
      <c r="F247" s="323"/>
      <c r="G247" s="323" t="s">
        <v>902</v>
      </c>
      <c r="H247" s="323"/>
      <c r="I247" s="323"/>
      <c r="J247" s="169">
        <v>0</v>
      </c>
    </row>
    <row r="248" spans="1:10" s="293" customFormat="1" ht="20.100000000000001" customHeight="1" x14ac:dyDescent="0.2">
      <c r="A248" s="323"/>
      <c r="B248" s="323"/>
      <c r="C248" s="323"/>
      <c r="D248" s="323"/>
      <c r="E248" s="323"/>
      <c r="F248" s="323"/>
      <c r="G248" s="323" t="s">
        <v>175</v>
      </c>
      <c r="H248" s="323"/>
      <c r="I248" s="323"/>
      <c r="J248" s="169">
        <v>318.31400000000002</v>
      </c>
    </row>
    <row r="249" spans="1:10" s="293" customFormat="1" ht="20.100000000000001" customHeight="1" x14ac:dyDescent="0.2">
      <c r="A249" s="323"/>
      <c r="B249" s="323"/>
      <c r="C249" s="323"/>
      <c r="D249" s="323"/>
      <c r="E249" s="323"/>
      <c r="F249" s="323"/>
      <c r="G249" s="323" t="s">
        <v>176</v>
      </c>
      <c r="H249" s="323"/>
      <c r="I249" s="323"/>
      <c r="J249" s="169">
        <v>0</v>
      </c>
    </row>
    <row r="250" spans="1:10" s="293" customFormat="1" ht="20.100000000000001" customHeight="1" x14ac:dyDescent="0.2">
      <c r="A250" s="323"/>
      <c r="B250" s="323"/>
      <c r="C250" s="323"/>
      <c r="D250" s="323"/>
      <c r="E250" s="323"/>
      <c r="F250" s="323"/>
      <c r="G250" s="323" t="s">
        <v>177</v>
      </c>
      <c r="H250" s="323"/>
      <c r="I250" s="323"/>
      <c r="J250" s="169">
        <v>0</v>
      </c>
    </row>
    <row r="251" spans="1:10" s="293" customFormat="1" ht="20.100000000000001" customHeight="1" x14ac:dyDescent="0.2">
      <c r="A251" s="323"/>
      <c r="B251" s="323"/>
      <c r="C251" s="323"/>
      <c r="D251" s="323"/>
      <c r="E251" s="323"/>
      <c r="F251" s="323"/>
      <c r="G251" s="323" t="s">
        <v>178</v>
      </c>
      <c r="H251" s="323"/>
      <c r="I251" s="323"/>
      <c r="J251" s="169">
        <v>1.8</v>
      </c>
    </row>
    <row r="252" spans="1:10" s="293" customFormat="1" ht="20.100000000000001" customHeight="1" x14ac:dyDescent="0.2">
      <c r="A252" s="323"/>
      <c r="B252" s="323"/>
      <c r="C252" s="323"/>
      <c r="D252" s="323"/>
      <c r="E252" s="323"/>
      <c r="F252" s="323"/>
      <c r="G252" s="323" t="s">
        <v>179</v>
      </c>
      <c r="H252" s="323"/>
      <c r="I252" s="323"/>
      <c r="J252" s="169">
        <v>176.84110000000001</v>
      </c>
    </row>
    <row r="253" spans="1:10" s="293" customFormat="1" ht="20.100000000000001" customHeight="1" x14ac:dyDescent="0.2">
      <c r="A253" s="302" t="s">
        <v>207</v>
      </c>
      <c r="B253" s="306" t="s">
        <v>3</v>
      </c>
      <c r="C253" s="302" t="s">
        <v>2</v>
      </c>
      <c r="D253" s="302" t="s">
        <v>208</v>
      </c>
      <c r="E253" s="306" t="s">
        <v>163</v>
      </c>
      <c r="F253" s="306" t="s">
        <v>196</v>
      </c>
      <c r="G253" s="324" t="s">
        <v>197</v>
      </c>
      <c r="H253" s="324"/>
      <c r="I253" s="324"/>
      <c r="J253" s="306" t="s">
        <v>166</v>
      </c>
    </row>
    <row r="254" spans="1:10" s="293" customFormat="1" ht="24" customHeight="1" x14ac:dyDescent="0.2">
      <c r="A254" s="304" t="s">
        <v>910</v>
      </c>
      <c r="B254" s="166" t="s">
        <v>28</v>
      </c>
      <c r="C254" s="304">
        <v>1207703</v>
      </c>
      <c r="D254" s="304" t="s">
        <v>50</v>
      </c>
      <c r="E254" s="168">
        <v>1.4</v>
      </c>
      <c r="F254" s="165" t="s">
        <v>35</v>
      </c>
      <c r="G254" s="337">
        <v>489.78</v>
      </c>
      <c r="H254" s="337"/>
      <c r="I254" s="329"/>
      <c r="J254" s="309">
        <v>685.69200000000001</v>
      </c>
    </row>
    <row r="255" spans="1:10" s="293" customFormat="1" ht="20.100000000000001" customHeight="1" x14ac:dyDescent="0.2">
      <c r="A255" s="323"/>
      <c r="B255" s="323"/>
      <c r="C255" s="323"/>
      <c r="D255" s="323"/>
      <c r="E255" s="323"/>
      <c r="F255" s="323"/>
      <c r="G255" s="323" t="s">
        <v>210</v>
      </c>
      <c r="H255" s="323"/>
      <c r="I255" s="323"/>
      <c r="J255" s="169">
        <v>685.69200000000001</v>
      </c>
    </row>
    <row r="256" spans="1:10" s="293" customFormat="1" x14ac:dyDescent="0.2">
      <c r="A256" s="301"/>
      <c r="B256" s="301"/>
      <c r="C256" s="301"/>
      <c r="D256" s="301"/>
      <c r="E256" s="301" t="s">
        <v>119</v>
      </c>
      <c r="F256" s="178">
        <v>45.119205399999998</v>
      </c>
      <c r="G256" s="301" t="s">
        <v>120</v>
      </c>
      <c r="H256" s="178">
        <v>37.99</v>
      </c>
      <c r="I256" s="301" t="s">
        <v>121</v>
      </c>
      <c r="J256" s="178">
        <v>83.105064400000003</v>
      </c>
    </row>
    <row r="257" spans="1:10" s="293" customFormat="1" ht="15" thickBot="1" x14ac:dyDescent="0.25">
      <c r="A257" s="301"/>
      <c r="B257" s="301"/>
      <c r="C257" s="301"/>
      <c r="D257" s="301"/>
      <c r="E257" s="301" t="s">
        <v>122</v>
      </c>
      <c r="F257" s="178">
        <v>253.15</v>
      </c>
      <c r="G257" s="301"/>
      <c r="H257" s="322" t="s">
        <v>123</v>
      </c>
      <c r="I257" s="322"/>
      <c r="J257" s="178">
        <v>1115.68</v>
      </c>
    </row>
    <row r="258" spans="1:10" s="293" customFormat="1" ht="0.95" customHeight="1" thickTop="1" x14ac:dyDescent="0.2">
      <c r="A258" s="164"/>
      <c r="B258" s="164"/>
      <c r="C258" s="164"/>
      <c r="D258" s="164"/>
      <c r="E258" s="164"/>
      <c r="F258" s="164"/>
      <c r="G258" s="164"/>
      <c r="H258" s="164"/>
      <c r="I258" s="164"/>
      <c r="J258" s="164"/>
    </row>
    <row r="259" spans="1:10" s="293" customFormat="1" ht="18" customHeight="1" x14ac:dyDescent="0.2">
      <c r="A259" s="302" t="s">
        <v>51</v>
      </c>
      <c r="B259" s="306" t="s">
        <v>2</v>
      </c>
      <c r="C259" s="302" t="s">
        <v>3</v>
      </c>
      <c r="D259" s="302" t="s">
        <v>4</v>
      </c>
      <c r="E259" s="327" t="s">
        <v>107</v>
      </c>
      <c r="F259" s="327"/>
      <c r="G259" s="310" t="s">
        <v>5</v>
      </c>
      <c r="H259" s="306" t="s">
        <v>6</v>
      </c>
      <c r="I259" s="306" t="s">
        <v>7</v>
      </c>
      <c r="J259" s="306" t="s">
        <v>8</v>
      </c>
    </row>
    <row r="260" spans="1:10" s="293" customFormat="1" ht="36" customHeight="1" x14ac:dyDescent="0.2">
      <c r="A260" s="303" t="s">
        <v>108</v>
      </c>
      <c r="B260" s="296" t="s">
        <v>52</v>
      </c>
      <c r="C260" s="303" t="s">
        <v>28</v>
      </c>
      <c r="D260" s="303" t="s">
        <v>53</v>
      </c>
      <c r="E260" s="326" t="s">
        <v>896</v>
      </c>
      <c r="F260" s="326"/>
      <c r="G260" s="295" t="s">
        <v>17</v>
      </c>
      <c r="H260" s="173">
        <v>1</v>
      </c>
      <c r="I260" s="297">
        <v>53.91</v>
      </c>
      <c r="J260" s="297">
        <v>53.91</v>
      </c>
    </row>
    <row r="261" spans="1:10" s="293" customFormat="1" ht="20.100000000000001" customHeight="1" x14ac:dyDescent="0.2">
      <c r="A261" s="302" t="s">
        <v>897</v>
      </c>
      <c r="B261" s="306" t="s">
        <v>2</v>
      </c>
      <c r="C261" s="302" t="s">
        <v>3</v>
      </c>
      <c r="D261" s="302" t="s">
        <v>174</v>
      </c>
      <c r="E261" s="306" t="s">
        <v>163</v>
      </c>
      <c r="F261" s="324" t="s">
        <v>898</v>
      </c>
      <c r="G261" s="324"/>
      <c r="H261" s="324"/>
      <c r="I261" s="324"/>
      <c r="J261" s="306" t="s">
        <v>166</v>
      </c>
    </row>
    <row r="262" spans="1:10" s="293" customFormat="1" ht="24" customHeight="1" x14ac:dyDescent="0.2">
      <c r="A262" s="305" t="s">
        <v>117</v>
      </c>
      <c r="B262" s="175" t="s">
        <v>908</v>
      </c>
      <c r="C262" s="305" t="s">
        <v>28</v>
      </c>
      <c r="D262" s="305" t="s">
        <v>909</v>
      </c>
      <c r="E262" s="177">
        <v>0.2</v>
      </c>
      <c r="F262" s="305"/>
      <c r="G262" s="305"/>
      <c r="H262" s="305"/>
      <c r="I262" s="307">
        <v>15.8208</v>
      </c>
      <c r="J262" s="307">
        <v>3.1642000000000001</v>
      </c>
    </row>
    <row r="263" spans="1:10" s="293" customFormat="1" ht="24" customHeight="1" x14ac:dyDescent="0.2">
      <c r="A263" s="305" t="s">
        <v>117</v>
      </c>
      <c r="B263" s="175" t="s">
        <v>911</v>
      </c>
      <c r="C263" s="305" t="s">
        <v>28</v>
      </c>
      <c r="D263" s="305" t="s">
        <v>912</v>
      </c>
      <c r="E263" s="177">
        <v>0.3</v>
      </c>
      <c r="F263" s="305"/>
      <c r="G263" s="305"/>
      <c r="H263" s="305"/>
      <c r="I263" s="307">
        <v>19.502199999999998</v>
      </c>
      <c r="J263" s="307">
        <v>5.8506999999999998</v>
      </c>
    </row>
    <row r="264" spans="1:10" s="293" customFormat="1" ht="24" customHeight="1" x14ac:dyDescent="0.2">
      <c r="A264" s="305" t="s">
        <v>117</v>
      </c>
      <c r="B264" s="175" t="s">
        <v>913</v>
      </c>
      <c r="C264" s="305" t="s">
        <v>28</v>
      </c>
      <c r="D264" s="305" t="s">
        <v>914</v>
      </c>
      <c r="E264" s="177">
        <v>0.17499999999999999</v>
      </c>
      <c r="F264" s="305"/>
      <c r="G264" s="305"/>
      <c r="H264" s="305"/>
      <c r="I264" s="307">
        <v>19.413399999999999</v>
      </c>
      <c r="J264" s="307">
        <v>3.3973</v>
      </c>
    </row>
    <row r="265" spans="1:10" s="293" customFormat="1" ht="20.100000000000001" customHeight="1" x14ac:dyDescent="0.2">
      <c r="A265" s="323"/>
      <c r="B265" s="323"/>
      <c r="C265" s="323"/>
      <c r="D265" s="323"/>
      <c r="E265" s="323"/>
      <c r="F265" s="323"/>
      <c r="G265" s="323" t="s">
        <v>901</v>
      </c>
      <c r="H265" s="323"/>
      <c r="I265" s="323"/>
      <c r="J265" s="169">
        <v>12.4122</v>
      </c>
    </row>
    <row r="266" spans="1:10" s="293" customFormat="1" ht="20.100000000000001" customHeight="1" x14ac:dyDescent="0.2">
      <c r="A266" s="323"/>
      <c r="B266" s="323"/>
      <c r="C266" s="323"/>
      <c r="D266" s="323"/>
      <c r="E266" s="323"/>
      <c r="F266" s="323"/>
      <c r="G266" s="323" t="s">
        <v>902</v>
      </c>
      <c r="H266" s="323"/>
      <c r="I266" s="323"/>
      <c r="J266" s="169">
        <v>0</v>
      </c>
    </row>
    <row r="267" spans="1:10" s="293" customFormat="1" ht="20.100000000000001" customHeight="1" x14ac:dyDescent="0.2">
      <c r="A267" s="323"/>
      <c r="B267" s="323"/>
      <c r="C267" s="323"/>
      <c r="D267" s="323"/>
      <c r="E267" s="323"/>
      <c r="F267" s="323"/>
      <c r="G267" s="323" t="s">
        <v>175</v>
      </c>
      <c r="H267" s="323"/>
      <c r="I267" s="323"/>
      <c r="J267" s="169">
        <v>12.4122</v>
      </c>
    </row>
    <row r="268" spans="1:10" s="293" customFormat="1" ht="20.100000000000001" customHeight="1" x14ac:dyDescent="0.2">
      <c r="A268" s="323"/>
      <c r="B268" s="323"/>
      <c r="C268" s="323"/>
      <c r="D268" s="323"/>
      <c r="E268" s="323"/>
      <c r="F268" s="323"/>
      <c r="G268" s="323" t="s">
        <v>176</v>
      </c>
      <c r="H268" s="323"/>
      <c r="I268" s="323"/>
      <c r="J268" s="169">
        <v>0</v>
      </c>
    </row>
    <row r="269" spans="1:10" s="293" customFormat="1" ht="20.100000000000001" customHeight="1" x14ac:dyDescent="0.2">
      <c r="A269" s="323"/>
      <c r="B269" s="323"/>
      <c r="C269" s="323"/>
      <c r="D269" s="323"/>
      <c r="E269" s="323"/>
      <c r="F269" s="323"/>
      <c r="G269" s="323" t="s">
        <v>177</v>
      </c>
      <c r="H269" s="323"/>
      <c r="I269" s="323"/>
      <c r="J269" s="169">
        <v>0</v>
      </c>
    </row>
    <row r="270" spans="1:10" s="293" customFormat="1" ht="20.100000000000001" customHeight="1" x14ac:dyDescent="0.2">
      <c r="A270" s="323"/>
      <c r="B270" s="323"/>
      <c r="C270" s="323"/>
      <c r="D270" s="323"/>
      <c r="E270" s="323"/>
      <c r="F270" s="323"/>
      <c r="G270" s="323" t="s">
        <v>178</v>
      </c>
      <c r="H270" s="323"/>
      <c r="I270" s="323"/>
      <c r="J270" s="169">
        <v>1</v>
      </c>
    </row>
    <row r="271" spans="1:10" s="293" customFormat="1" ht="20.100000000000001" customHeight="1" x14ac:dyDescent="0.2">
      <c r="A271" s="323"/>
      <c r="B271" s="323"/>
      <c r="C271" s="323"/>
      <c r="D271" s="323"/>
      <c r="E271" s="323"/>
      <c r="F271" s="323"/>
      <c r="G271" s="323" t="s">
        <v>179</v>
      </c>
      <c r="H271" s="323"/>
      <c r="I271" s="323"/>
      <c r="J271" s="169">
        <v>12.4122</v>
      </c>
    </row>
    <row r="272" spans="1:10" s="293" customFormat="1" ht="20.100000000000001" customHeight="1" x14ac:dyDescent="0.2">
      <c r="A272" s="302" t="s">
        <v>195</v>
      </c>
      <c r="B272" s="306" t="s">
        <v>3</v>
      </c>
      <c r="C272" s="302" t="s">
        <v>2</v>
      </c>
      <c r="D272" s="302" t="s">
        <v>118</v>
      </c>
      <c r="E272" s="306" t="s">
        <v>163</v>
      </c>
      <c r="F272" s="306" t="s">
        <v>196</v>
      </c>
      <c r="G272" s="324" t="s">
        <v>197</v>
      </c>
      <c r="H272" s="324"/>
      <c r="I272" s="324"/>
      <c r="J272" s="306" t="s">
        <v>166</v>
      </c>
    </row>
    <row r="273" spans="1:10" s="293" customFormat="1" ht="24" customHeight="1" x14ac:dyDescent="0.2">
      <c r="A273" s="305" t="s">
        <v>117</v>
      </c>
      <c r="B273" s="175" t="s">
        <v>28</v>
      </c>
      <c r="C273" s="305" t="s">
        <v>205</v>
      </c>
      <c r="D273" s="305" t="s">
        <v>206</v>
      </c>
      <c r="E273" s="177">
        <v>5.9372499999999997</v>
      </c>
      <c r="F273" s="174" t="s">
        <v>203</v>
      </c>
      <c r="G273" s="325">
        <v>5.7474999999999996</v>
      </c>
      <c r="H273" s="325"/>
      <c r="I273" s="321"/>
      <c r="J273" s="307">
        <v>34.124299999999998</v>
      </c>
    </row>
    <row r="274" spans="1:10" s="293" customFormat="1" ht="24" customHeight="1" x14ac:dyDescent="0.2">
      <c r="A274" s="305" t="s">
        <v>117</v>
      </c>
      <c r="B274" s="175" t="s">
        <v>28</v>
      </c>
      <c r="C274" s="305" t="s">
        <v>915</v>
      </c>
      <c r="D274" s="305" t="s">
        <v>916</v>
      </c>
      <c r="E274" s="177">
        <v>0.05</v>
      </c>
      <c r="F274" s="174" t="s">
        <v>204</v>
      </c>
      <c r="G274" s="325">
        <v>7.3087999999999997</v>
      </c>
      <c r="H274" s="325"/>
      <c r="I274" s="321"/>
      <c r="J274" s="307">
        <v>0.3654</v>
      </c>
    </row>
    <row r="275" spans="1:10" s="293" customFormat="1" ht="20.100000000000001" customHeight="1" x14ac:dyDescent="0.2">
      <c r="A275" s="323"/>
      <c r="B275" s="323"/>
      <c r="C275" s="323"/>
      <c r="D275" s="323"/>
      <c r="E275" s="323"/>
      <c r="F275" s="323"/>
      <c r="G275" s="323" t="s">
        <v>198</v>
      </c>
      <c r="H275" s="323"/>
      <c r="I275" s="323"/>
      <c r="J275" s="169">
        <v>34.489699999999999</v>
      </c>
    </row>
    <row r="276" spans="1:10" s="293" customFormat="1" ht="20.100000000000001" customHeight="1" x14ac:dyDescent="0.2">
      <c r="A276" s="302" t="s">
        <v>207</v>
      </c>
      <c r="B276" s="306" t="s">
        <v>3</v>
      </c>
      <c r="C276" s="302" t="s">
        <v>2</v>
      </c>
      <c r="D276" s="302" t="s">
        <v>208</v>
      </c>
      <c r="E276" s="306" t="s">
        <v>163</v>
      </c>
      <c r="F276" s="306" t="s">
        <v>196</v>
      </c>
      <c r="G276" s="324" t="s">
        <v>197</v>
      </c>
      <c r="H276" s="324"/>
      <c r="I276" s="324"/>
      <c r="J276" s="306" t="s">
        <v>166</v>
      </c>
    </row>
    <row r="277" spans="1:10" s="293" customFormat="1" ht="24" customHeight="1" x14ac:dyDescent="0.2">
      <c r="A277" s="304" t="s">
        <v>910</v>
      </c>
      <c r="B277" s="166" t="s">
        <v>28</v>
      </c>
      <c r="C277" s="304">
        <v>2408058</v>
      </c>
      <c r="D277" s="304" t="s">
        <v>209</v>
      </c>
      <c r="E277" s="168">
        <v>0.10249999999999999</v>
      </c>
      <c r="F277" s="165" t="s">
        <v>203</v>
      </c>
      <c r="G277" s="337">
        <v>67.3</v>
      </c>
      <c r="H277" s="337"/>
      <c r="I277" s="329"/>
      <c r="J277" s="309">
        <v>6.8982999999999999</v>
      </c>
    </row>
    <row r="278" spans="1:10" s="293" customFormat="1" ht="20.100000000000001" customHeight="1" x14ac:dyDescent="0.2">
      <c r="A278" s="323"/>
      <c r="B278" s="323"/>
      <c r="C278" s="323"/>
      <c r="D278" s="323"/>
      <c r="E278" s="323"/>
      <c r="F278" s="323"/>
      <c r="G278" s="323" t="s">
        <v>210</v>
      </c>
      <c r="H278" s="323"/>
      <c r="I278" s="323"/>
      <c r="J278" s="169">
        <v>6.8982999999999999</v>
      </c>
    </row>
    <row r="279" spans="1:10" s="293" customFormat="1" ht="20.100000000000001" customHeight="1" x14ac:dyDescent="0.2">
      <c r="A279" s="302" t="s">
        <v>199</v>
      </c>
      <c r="B279" s="306" t="s">
        <v>3</v>
      </c>
      <c r="C279" s="302" t="s">
        <v>2</v>
      </c>
      <c r="D279" s="302" t="s">
        <v>200</v>
      </c>
      <c r="E279" s="306" t="s">
        <v>163</v>
      </c>
      <c r="F279" s="306" t="s">
        <v>196</v>
      </c>
      <c r="G279" s="306" t="s">
        <v>117</v>
      </c>
      <c r="H279" s="324" t="s">
        <v>197</v>
      </c>
      <c r="I279" s="324"/>
      <c r="J279" s="306" t="s">
        <v>166</v>
      </c>
    </row>
    <row r="280" spans="1:10" s="293" customFormat="1" ht="36" customHeight="1" x14ac:dyDescent="0.2">
      <c r="A280" s="304" t="s">
        <v>917</v>
      </c>
      <c r="B280" s="166" t="s">
        <v>28</v>
      </c>
      <c r="C280" s="304">
        <v>5914333</v>
      </c>
      <c r="D280" s="304" t="s">
        <v>211</v>
      </c>
      <c r="E280" s="168">
        <v>5.94E-3</v>
      </c>
      <c r="F280" s="165" t="s">
        <v>201</v>
      </c>
      <c r="G280" s="309" t="s">
        <v>205</v>
      </c>
      <c r="H280" s="337">
        <v>17.75</v>
      </c>
      <c r="I280" s="329"/>
      <c r="J280" s="309">
        <v>0.10539999999999999</v>
      </c>
    </row>
    <row r="281" spans="1:10" s="293" customFormat="1" ht="20.100000000000001" customHeight="1" x14ac:dyDescent="0.2">
      <c r="A281" s="323"/>
      <c r="B281" s="323"/>
      <c r="C281" s="323"/>
      <c r="D281" s="323"/>
      <c r="E281" s="323"/>
      <c r="F281" s="323"/>
      <c r="G281" s="323" t="s">
        <v>202</v>
      </c>
      <c r="H281" s="323"/>
      <c r="I281" s="323"/>
      <c r="J281" s="169">
        <v>0.10539999999999999</v>
      </c>
    </row>
    <row r="282" spans="1:10" s="293" customFormat="1" x14ac:dyDescent="0.2">
      <c r="A282" s="301"/>
      <c r="B282" s="301"/>
      <c r="C282" s="301"/>
      <c r="D282" s="301"/>
      <c r="E282" s="301" t="s">
        <v>119</v>
      </c>
      <c r="F282" s="178">
        <v>8.1527661110809486</v>
      </c>
      <c r="G282" s="301" t="s">
        <v>120</v>
      </c>
      <c r="H282" s="178">
        <v>6.87</v>
      </c>
      <c r="I282" s="301" t="s">
        <v>121</v>
      </c>
      <c r="J282" s="178">
        <v>15.0165799</v>
      </c>
    </row>
    <row r="283" spans="1:10" s="293" customFormat="1" ht="15" thickBot="1" x14ac:dyDescent="0.25">
      <c r="A283" s="301"/>
      <c r="B283" s="301"/>
      <c r="C283" s="301"/>
      <c r="D283" s="301"/>
      <c r="E283" s="301" t="s">
        <v>122</v>
      </c>
      <c r="F283" s="178">
        <v>15.82</v>
      </c>
      <c r="G283" s="301"/>
      <c r="H283" s="322" t="s">
        <v>123</v>
      </c>
      <c r="I283" s="322"/>
      <c r="J283" s="178">
        <v>69.73</v>
      </c>
    </row>
    <row r="284" spans="1:10" s="293" customFormat="1" ht="0.95" customHeight="1" thickTop="1" x14ac:dyDescent="0.2">
      <c r="A284" s="164"/>
      <c r="B284" s="164"/>
      <c r="C284" s="164"/>
      <c r="D284" s="164"/>
      <c r="E284" s="164"/>
      <c r="F284" s="164"/>
      <c r="G284" s="164"/>
      <c r="H284" s="164"/>
      <c r="I284" s="164"/>
      <c r="J284" s="164"/>
    </row>
    <row r="285" spans="1:10" s="293" customFormat="1" ht="18" customHeight="1" x14ac:dyDescent="0.2">
      <c r="A285" s="302" t="s">
        <v>54</v>
      </c>
      <c r="B285" s="306" t="s">
        <v>2</v>
      </c>
      <c r="C285" s="302" t="s">
        <v>3</v>
      </c>
      <c r="D285" s="302" t="s">
        <v>4</v>
      </c>
      <c r="E285" s="327" t="s">
        <v>107</v>
      </c>
      <c r="F285" s="327"/>
      <c r="G285" s="310" t="s">
        <v>5</v>
      </c>
      <c r="H285" s="306" t="s">
        <v>6</v>
      </c>
      <c r="I285" s="306" t="s">
        <v>7</v>
      </c>
      <c r="J285" s="306" t="s">
        <v>8</v>
      </c>
    </row>
    <row r="286" spans="1:10" s="293" customFormat="1" ht="36" customHeight="1" x14ac:dyDescent="0.2">
      <c r="A286" s="303" t="s">
        <v>108</v>
      </c>
      <c r="B286" s="296" t="s">
        <v>55</v>
      </c>
      <c r="C286" s="303" t="s">
        <v>20</v>
      </c>
      <c r="D286" s="303" t="s">
        <v>56</v>
      </c>
      <c r="E286" s="326" t="s">
        <v>212</v>
      </c>
      <c r="F286" s="326"/>
      <c r="G286" s="295" t="s">
        <v>35</v>
      </c>
      <c r="H286" s="173">
        <v>1</v>
      </c>
      <c r="I286" s="297">
        <v>404.35</v>
      </c>
      <c r="J286" s="297">
        <v>404.35</v>
      </c>
    </row>
    <row r="287" spans="1:10" s="293" customFormat="1" ht="24" customHeight="1" x14ac:dyDescent="0.2">
      <c r="A287" s="304" t="s">
        <v>110</v>
      </c>
      <c r="B287" s="166" t="s">
        <v>213</v>
      </c>
      <c r="C287" s="304" t="s">
        <v>12</v>
      </c>
      <c r="D287" s="304" t="s">
        <v>214</v>
      </c>
      <c r="E287" s="329" t="s">
        <v>113</v>
      </c>
      <c r="F287" s="329"/>
      <c r="G287" s="165" t="s">
        <v>114</v>
      </c>
      <c r="H287" s="168">
        <v>2.99</v>
      </c>
      <c r="I287" s="167">
        <v>12.88</v>
      </c>
      <c r="J287" s="167">
        <v>38.51</v>
      </c>
    </row>
    <row r="288" spans="1:10" s="293" customFormat="1" ht="48" customHeight="1" x14ac:dyDescent="0.2">
      <c r="A288" s="304" t="s">
        <v>110</v>
      </c>
      <c r="B288" s="166" t="s">
        <v>215</v>
      </c>
      <c r="C288" s="304" t="s">
        <v>12</v>
      </c>
      <c r="D288" s="304" t="s">
        <v>216</v>
      </c>
      <c r="E288" s="329" t="s">
        <v>127</v>
      </c>
      <c r="F288" s="329"/>
      <c r="G288" s="165" t="s">
        <v>128</v>
      </c>
      <c r="H288" s="168">
        <v>0.92</v>
      </c>
      <c r="I288" s="167">
        <v>1.34</v>
      </c>
      <c r="J288" s="167">
        <v>1.23</v>
      </c>
    </row>
    <row r="289" spans="1:10" s="293" customFormat="1" ht="48" customHeight="1" x14ac:dyDescent="0.2">
      <c r="A289" s="304" t="s">
        <v>110</v>
      </c>
      <c r="B289" s="166" t="s">
        <v>217</v>
      </c>
      <c r="C289" s="304" t="s">
        <v>12</v>
      </c>
      <c r="D289" s="304" t="s">
        <v>218</v>
      </c>
      <c r="E289" s="329" t="s">
        <v>127</v>
      </c>
      <c r="F289" s="329"/>
      <c r="G289" s="165" t="s">
        <v>131</v>
      </c>
      <c r="H289" s="168">
        <v>2.0699999999999998</v>
      </c>
      <c r="I289" s="167">
        <v>0.23</v>
      </c>
      <c r="J289" s="167">
        <v>0.47</v>
      </c>
    </row>
    <row r="290" spans="1:10" s="293" customFormat="1" ht="24" customHeight="1" x14ac:dyDescent="0.2">
      <c r="A290" s="305" t="s">
        <v>117</v>
      </c>
      <c r="B290" s="175" t="s">
        <v>219</v>
      </c>
      <c r="C290" s="305" t="s">
        <v>12</v>
      </c>
      <c r="D290" s="305" t="s">
        <v>220</v>
      </c>
      <c r="E290" s="321" t="s">
        <v>118</v>
      </c>
      <c r="F290" s="321"/>
      <c r="G290" s="174" t="s">
        <v>60</v>
      </c>
      <c r="H290" s="177">
        <v>13.12</v>
      </c>
      <c r="I290" s="176">
        <v>0.67</v>
      </c>
      <c r="J290" s="176">
        <v>8.7899999999999991</v>
      </c>
    </row>
    <row r="291" spans="1:10" s="293" customFormat="1" ht="24" customHeight="1" x14ac:dyDescent="0.2">
      <c r="A291" s="305" t="s">
        <v>117</v>
      </c>
      <c r="B291" s="175" t="s">
        <v>221</v>
      </c>
      <c r="C291" s="305" t="s">
        <v>12</v>
      </c>
      <c r="D291" s="305" t="s">
        <v>222</v>
      </c>
      <c r="E291" s="321" t="s">
        <v>118</v>
      </c>
      <c r="F291" s="321"/>
      <c r="G291" s="174" t="s">
        <v>60</v>
      </c>
      <c r="H291" s="177">
        <v>546.67999999999995</v>
      </c>
      <c r="I291" s="176">
        <v>0.54</v>
      </c>
      <c r="J291" s="176">
        <v>295.2</v>
      </c>
    </row>
    <row r="292" spans="1:10" s="293" customFormat="1" ht="24" customHeight="1" x14ac:dyDescent="0.2">
      <c r="A292" s="305" t="s">
        <v>117</v>
      </c>
      <c r="B292" s="175" t="s">
        <v>223</v>
      </c>
      <c r="C292" s="305" t="s">
        <v>12</v>
      </c>
      <c r="D292" s="305" t="s">
        <v>224</v>
      </c>
      <c r="E292" s="321" t="s">
        <v>118</v>
      </c>
      <c r="F292" s="321"/>
      <c r="G292" s="174" t="s">
        <v>35</v>
      </c>
      <c r="H292" s="177">
        <v>0.43</v>
      </c>
      <c r="I292" s="176">
        <v>47.5</v>
      </c>
      <c r="J292" s="176">
        <v>20.420000000000002</v>
      </c>
    </row>
    <row r="293" spans="1:10" s="293" customFormat="1" ht="24" customHeight="1" x14ac:dyDescent="0.2">
      <c r="A293" s="305" t="s">
        <v>117</v>
      </c>
      <c r="B293" s="175" t="s">
        <v>225</v>
      </c>
      <c r="C293" s="305" t="s">
        <v>12</v>
      </c>
      <c r="D293" s="305" t="s">
        <v>226</v>
      </c>
      <c r="E293" s="321" t="s">
        <v>118</v>
      </c>
      <c r="F293" s="321"/>
      <c r="G293" s="174" t="s">
        <v>35</v>
      </c>
      <c r="H293" s="177">
        <v>0.5</v>
      </c>
      <c r="I293" s="176">
        <v>79.47</v>
      </c>
      <c r="J293" s="176">
        <v>39.729999999999997</v>
      </c>
    </row>
    <row r="294" spans="1:10" s="293" customFormat="1" x14ac:dyDescent="0.2">
      <c r="A294" s="301"/>
      <c r="B294" s="301"/>
      <c r="C294" s="301"/>
      <c r="D294" s="301"/>
      <c r="E294" s="301" t="s">
        <v>119</v>
      </c>
      <c r="F294" s="178">
        <v>18.356045387914655</v>
      </c>
      <c r="G294" s="301" t="s">
        <v>120</v>
      </c>
      <c r="H294" s="178">
        <v>15.45</v>
      </c>
      <c r="I294" s="301" t="s">
        <v>121</v>
      </c>
      <c r="J294" s="178">
        <v>33.81</v>
      </c>
    </row>
    <row r="295" spans="1:10" s="293" customFormat="1" ht="15" thickBot="1" x14ac:dyDescent="0.25">
      <c r="A295" s="301"/>
      <c r="B295" s="301"/>
      <c r="C295" s="301"/>
      <c r="D295" s="301"/>
      <c r="E295" s="301" t="s">
        <v>122</v>
      </c>
      <c r="F295" s="178">
        <v>118.67</v>
      </c>
      <c r="G295" s="301"/>
      <c r="H295" s="322" t="s">
        <v>123</v>
      </c>
      <c r="I295" s="322"/>
      <c r="J295" s="178">
        <v>523.02</v>
      </c>
    </row>
    <row r="296" spans="1:10" s="293" customFormat="1" ht="0.95" customHeight="1" thickTop="1" x14ac:dyDescent="0.2">
      <c r="A296" s="164"/>
      <c r="B296" s="164"/>
      <c r="C296" s="164"/>
      <c r="D296" s="164"/>
      <c r="E296" s="164"/>
      <c r="F296" s="164"/>
      <c r="G296" s="164"/>
      <c r="H296" s="164"/>
      <c r="I296" s="164"/>
      <c r="J296" s="164"/>
    </row>
    <row r="297" spans="1:10" s="293" customFormat="1" ht="18" customHeight="1" x14ac:dyDescent="0.2">
      <c r="A297" s="302" t="s">
        <v>57</v>
      </c>
      <c r="B297" s="306" t="s">
        <v>2</v>
      </c>
      <c r="C297" s="302" t="s">
        <v>3</v>
      </c>
      <c r="D297" s="302" t="s">
        <v>4</v>
      </c>
      <c r="E297" s="327" t="s">
        <v>107</v>
      </c>
      <c r="F297" s="327"/>
      <c r="G297" s="310" t="s">
        <v>5</v>
      </c>
      <c r="H297" s="306" t="s">
        <v>6</v>
      </c>
      <c r="I297" s="306" t="s">
        <v>7</v>
      </c>
      <c r="J297" s="306" t="s">
        <v>8</v>
      </c>
    </row>
    <row r="298" spans="1:10" s="293" customFormat="1" ht="48" customHeight="1" x14ac:dyDescent="0.2">
      <c r="A298" s="303" t="s">
        <v>108</v>
      </c>
      <c r="B298" s="296" t="s">
        <v>58</v>
      </c>
      <c r="C298" s="303" t="s">
        <v>12</v>
      </c>
      <c r="D298" s="303" t="s">
        <v>59</v>
      </c>
      <c r="E298" s="326" t="s">
        <v>134</v>
      </c>
      <c r="F298" s="326"/>
      <c r="G298" s="295" t="s">
        <v>60</v>
      </c>
      <c r="H298" s="173">
        <v>1</v>
      </c>
      <c r="I298" s="297">
        <v>7.54</v>
      </c>
      <c r="J298" s="297">
        <v>7.54</v>
      </c>
    </row>
    <row r="299" spans="1:10" s="293" customFormat="1" ht="36" customHeight="1" x14ac:dyDescent="0.2">
      <c r="A299" s="304" t="s">
        <v>110</v>
      </c>
      <c r="B299" s="166" t="s">
        <v>227</v>
      </c>
      <c r="C299" s="304" t="s">
        <v>12</v>
      </c>
      <c r="D299" s="304" t="s">
        <v>228</v>
      </c>
      <c r="E299" s="329" t="s">
        <v>134</v>
      </c>
      <c r="F299" s="329"/>
      <c r="G299" s="165" t="s">
        <v>60</v>
      </c>
      <c r="H299" s="168">
        <v>1</v>
      </c>
      <c r="I299" s="167">
        <v>5.52</v>
      </c>
      <c r="J299" s="167">
        <v>5.52</v>
      </c>
    </row>
    <row r="300" spans="1:10" s="293" customFormat="1" ht="24" customHeight="1" x14ac:dyDescent="0.2">
      <c r="A300" s="304" t="s">
        <v>110</v>
      </c>
      <c r="B300" s="166" t="s">
        <v>229</v>
      </c>
      <c r="C300" s="304" t="s">
        <v>12</v>
      </c>
      <c r="D300" s="304" t="s">
        <v>230</v>
      </c>
      <c r="E300" s="329" t="s">
        <v>113</v>
      </c>
      <c r="F300" s="329"/>
      <c r="G300" s="165" t="s">
        <v>114</v>
      </c>
      <c r="H300" s="168">
        <v>1.5599999999999999E-2</v>
      </c>
      <c r="I300" s="167">
        <v>11.67</v>
      </c>
      <c r="J300" s="167">
        <v>0.18</v>
      </c>
    </row>
    <row r="301" spans="1:10" s="293" customFormat="1" ht="24" customHeight="1" x14ac:dyDescent="0.2">
      <c r="A301" s="304" t="s">
        <v>110</v>
      </c>
      <c r="B301" s="166" t="s">
        <v>231</v>
      </c>
      <c r="C301" s="304" t="s">
        <v>12</v>
      </c>
      <c r="D301" s="304" t="s">
        <v>232</v>
      </c>
      <c r="E301" s="329" t="s">
        <v>113</v>
      </c>
      <c r="F301" s="329"/>
      <c r="G301" s="165" t="s">
        <v>114</v>
      </c>
      <c r="H301" s="168">
        <v>9.5600000000000004E-2</v>
      </c>
      <c r="I301" s="167">
        <v>15.74</v>
      </c>
      <c r="J301" s="167">
        <v>1.5</v>
      </c>
    </row>
    <row r="302" spans="1:10" s="293" customFormat="1" ht="24" customHeight="1" x14ac:dyDescent="0.2">
      <c r="A302" s="305" t="s">
        <v>117</v>
      </c>
      <c r="B302" s="175" t="s">
        <v>664</v>
      </c>
      <c r="C302" s="305" t="s">
        <v>12</v>
      </c>
      <c r="D302" s="305" t="s">
        <v>665</v>
      </c>
      <c r="E302" s="321" t="s">
        <v>118</v>
      </c>
      <c r="F302" s="321"/>
      <c r="G302" s="174" t="s">
        <v>60</v>
      </c>
      <c r="H302" s="177">
        <v>2.5000000000000001E-2</v>
      </c>
      <c r="I302" s="176">
        <v>11.02</v>
      </c>
      <c r="J302" s="176">
        <v>0.27</v>
      </c>
    </row>
    <row r="303" spans="1:10" s="293" customFormat="1" ht="36" customHeight="1" x14ac:dyDescent="0.2">
      <c r="A303" s="305" t="s">
        <v>117</v>
      </c>
      <c r="B303" s="175" t="s">
        <v>233</v>
      </c>
      <c r="C303" s="305" t="s">
        <v>12</v>
      </c>
      <c r="D303" s="305" t="s">
        <v>234</v>
      </c>
      <c r="E303" s="321" t="s">
        <v>118</v>
      </c>
      <c r="F303" s="321"/>
      <c r="G303" s="174" t="s">
        <v>13</v>
      </c>
      <c r="H303" s="177">
        <v>0.54300000000000004</v>
      </c>
      <c r="I303" s="176">
        <v>0.13</v>
      </c>
      <c r="J303" s="176">
        <v>7.0000000000000007E-2</v>
      </c>
    </row>
    <row r="304" spans="1:10" s="293" customFormat="1" x14ac:dyDescent="0.2">
      <c r="A304" s="301"/>
      <c r="B304" s="301"/>
      <c r="C304" s="301"/>
      <c r="D304" s="301"/>
      <c r="E304" s="301" t="s">
        <v>119</v>
      </c>
      <c r="F304" s="178">
        <v>0.85780987024268418</v>
      </c>
      <c r="G304" s="301" t="s">
        <v>120</v>
      </c>
      <c r="H304" s="178">
        <v>0.72</v>
      </c>
      <c r="I304" s="301" t="s">
        <v>121</v>
      </c>
      <c r="J304" s="178">
        <v>1.58</v>
      </c>
    </row>
    <row r="305" spans="1:10" s="293" customFormat="1" ht="15" thickBot="1" x14ac:dyDescent="0.25">
      <c r="A305" s="301"/>
      <c r="B305" s="301"/>
      <c r="C305" s="301"/>
      <c r="D305" s="301"/>
      <c r="E305" s="301" t="s">
        <v>122</v>
      </c>
      <c r="F305" s="178">
        <v>2.21</v>
      </c>
      <c r="G305" s="301"/>
      <c r="H305" s="322" t="s">
        <v>123</v>
      </c>
      <c r="I305" s="322"/>
      <c r="J305" s="178">
        <v>9.75</v>
      </c>
    </row>
    <row r="306" spans="1:10" s="293" customFormat="1" ht="0.95" customHeight="1" thickTop="1" x14ac:dyDescent="0.2">
      <c r="A306" s="164"/>
      <c r="B306" s="164"/>
      <c r="C306" s="164"/>
      <c r="D306" s="164"/>
      <c r="E306" s="164"/>
      <c r="F306" s="164"/>
      <c r="G306" s="164"/>
      <c r="H306" s="164"/>
      <c r="I306" s="164"/>
      <c r="J306" s="164"/>
    </row>
    <row r="307" spans="1:10" s="293" customFormat="1" ht="18" customHeight="1" x14ac:dyDescent="0.2">
      <c r="A307" s="302" t="s">
        <v>61</v>
      </c>
      <c r="B307" s="306" t="s">
        <v>2</v>
      </c>
      <c r="C307" s="302" t="s">
        <v>3</v>
      </c>
      <c r="D307" s="302" t="s">
        <v>4</v>
      </c>
      <c r="E307" s="327" t="s">
        <v>107</v>
      </c>
      <c r="F307" s="327"/>
      <c r="G307" s="310" t="s">
        <v>5</v>
      </c>
      <c r="H307" s="306" t="s">
        <v>6</v>
      </c>
      <c r="I307" s="306" t="s">
        <v>7</v>
      </c>
      <c r="J307" s="306" t="s">
        <v>8</v>
      </c>
    </row>
    <row r="308" spans="1:10" s="293" customFormat="1" ht="48" customHeight="1" x14ac:dyDescent="0.2">
      <c r="A308" s="303" t="s">
        <v>108</v>
      </c>
      <c r="B308" s="296" t="s">
        <v>62</v>
      </c>
      <c r="C308" s="303" t="s">
        <v>12</v>
      </c>
      <c r="D308" s="303" t="s">
        <v>63</v>
      </c>
      <c r="E308" s="326" t="s">
        <v>134</v>
      </c>
      <c r="F308" s="326"/>
      <c r="G308" s="295" t="s">
        <v>60</v>
      </c>
      <c r="H308" s="173">
        <v>1</v>
      </c>
      <c r="I308" s="297">
        <v>7.77</v>
      </c>
      <c r="J308" s="297">
        <v>7.77</v>
      </c>
    </row>
    <row r="309" spans="1:10" s="293" customFormat="1" ht="24" customHeight="1" x14ac:dyDescent="0.2">
      <c r="A309" s="304" t="s">
        <v>110</v>
      </c>
      <c r="B309" s="166" t="s">
        <v>235</v>
      </c>
      <c r="C309" s="304" t="s">
        <v>12</v>
      </c>
      <c r="D309" s="304" t="s">
        <v>236</v>
      </c>
      <c r="E309" s="329" t="s">
        <v>134</v>
      </c>
      <c r="F309" s="329"/>
      <c r="G309" s="165" t="s">
        <v>60</v>
      </c>
      <c r="H309" s="168">
        <v>1</v>
      </c>
      <c r="I309" s="167">
        <v>5.9</v>
      </c>
      <c r="J309" s="167">
        <v>5.9</v>
      </c>
    </row>
    <row r="310" spans="1:10" s="293" customFormat="1" ht="24" customHeight="1" x14ac:dyDescent="0.2">
      <c r="A310" s="304" t="s">
        <v>110</v>
      </c>
      <c r="B310" s="166" t="s">
        <v>229</v>
      </c>
      <c r="C310" s="304" t="s">
        <v>12</v>
      </c>
      <c r="D310" s="304" t="s">
        <v>230</v>
      </c>
      <c r="E310" s="329" t="s">
        <v>113</v>
      </c>
      <c r="F310" s="329"/>
      <c r="G310" s="165" t="s">
        <v>114</v>
      </c>
      <c r="H310" s="168">
        <v>1.4E-2</v>
      </c>
      <c r="I310" s="167">
        <v>11.67</v>
      </c>
      <c r="J310" s="167">
        <v>0.16</v>
      </c>
    </row>
    <row r="311" spans="1:10" s="293" customFormat="1" ht="24" customHeight="1" x14ac:dyDescent="0.2">
      <c r="A311" s="304" t="s">
        <v>110</v>
      </c>
      <c r="B311" s="166" t="s">
        <v>231</v>
      </c>
      <c r="C311" s="304" t="s">
        <v>12</v>
      </c>
      <c r="D311" s="304" t="s">
        <v>232</v>
      </c>
      <c r="E311" s="329" t="s">
        <v>113</v>
      </c>
      <c r="F311" s="329"/>
      <c r="G311" s="165" t="s">
        <v>114</v>
      </c>
      <c r="H311" s="168">
        <v>8.5900000000000004E-2</v>
      </c>
      <c r="I311" s="167">
        <v>15.74</v>
      </c>
      <c r="J311" s="167">
        <v>1.35</v>
      </c>
    </row>
    <row r="312" spans="1:10" s="293" customFormat="1" ht="24" customHeight="1" x14ac:dyDescent="0.2">
      <c r="A312" s="305" t="s">
        <v>117</v>
      </c>
      <c r="B312" s="175" t="s">
        <v>664</v>
      </c>
      <c r="C312" s="305" t="s">
        <v>12</v>
      </c>
      <c r="D312" s="305" t="s">
        <v>665</v>
      </c>
      <c r="E312" s="321" t="s">
        <v>118</v>
      </c>
      <c r="F312" s="321"/>
      <c r="G312" s="174" t="s">
        <v>60</v>
      </c>
      <c r="H312" s="177">
        <v>2.5000000000000001E-2</v>
      </c>
      <c r="I312" s="176">
        <v>11.02</v>
      </c>
      <c r="J312" s="176">
        <v>0.27</v>
      </c>
    </row>
    <row r="313" spans="1:10" s="293" customFormat="1" ht="36" customHeight="1" x14ac:dyDescent="0.2">
      <c r="A313" s="305" t="s">
        <v>117</v>
      </c>
      <c r="B313" s="175" t="s">
        <v>233</v>
      </c>
      <c r="C313" s="305" t="s">
        <v>12</v>
      </c>
      <c r="D313" s="305" t="s">
        <v>234</v>
      </c>
      <c r="E313" s="321" t="s">
        <v>118</v>
      </c>
      <c r="F313" s="321"/>
      <c r="G313" s="174" t="s">
        <v>13</v>
      </c>
      <c r="H313" s="177">
        <v>0.72799999999999998</v>
      </c>
      <c r="I313" s="176">
        <v>0.13</v>
      </c>
      <c r="J313" s="176">
        <v>0.09</v>
      </c>
    </row>
    <row r="314" spans="1:10" s="293" customFormat="1" x14ac:dyDescent="0.2">
      <c r="A314" s="301"/>
      <c r="B314" s="301"/>
      <c r="C314" s="301"/>
      <c r="D314" s="301"/>
      <c r="E314" s="301" t="s">
        <v>119</v>
      </c>
      <c r="F314" s="178">
        <v>0.81437645909115586</v>
      </c>
      <c r="G314" s="301" t="s">
        <v>120</v>
      </c>
      <c r="H314" s="178">
        <v>0.69</v>
      </c>
      <c r="I314" s="301" t="s">
        <v>121</v>
      </c>
      <c r="J314" s="178">
        <v>1.5</v>
      </c>
    </row>
    <row r="315" spans="1:10" s="293" customFormat="1" ht="15" thickBot="1" x14ac:dyDescent="0.25">
      <c r="A315" s="301"/>
      <c r="B315" s="301"/>
      <c r="C315" s="301"/>
      <c r="D315" s="301"/>
      <c r="E315" s="301" t="s">
        <v>122</v>
      </c>
      <c r="F315" s="178">
        <v>2.2799999999999998</v>
      </c>
      <c r="G315" s="301"/>
      <c r="H315" s="322" t="s">
        <v>123</v>
      </c>
      <c r="I315" s="322"/>
      <c r="J315" s="178">
        <v>10.050000000000001</v>
      </c>
    </row>
    <row r="316" spans="1:10" s="293" customFormat="1" ht="0.95" customHeight="1" thickTop="1" x14ac:dyDescent="0.2">
      <c r="A316" s="164"/>
      <c r="B316" s="164"/>
      <c r="C316" s="164"/>
      <c r="D316" s="164"/>
      <c r="E316" s="164"/>
      <c r="F316" s="164"/>
      <c r="G316" s="164"/>
      <c r="H316" s="164"/>
      <c r="I316" s="164"/>
      <c r="J316" s="164"/>
    </row>
    <row r="317" spans="1:10" s="293" customFormat="1" ht="18" customHeight="1" x14ac:dyDescent="0.2">
      <c r="A317" s="302" t="s">
        <v>64</v>
      </c>
      <c r="B317" s="306" t="s">
        <v>2</v>
      </c>
      <c r="C317" s="302" t="s">
        <v>3</v>
      </c>
      <c r="D317" s="302" t="s">
        <v>4</v>
      </c>
      <c r="E317" s="327" t="s">
        <v>107</v>
      </c>
      <c r="F317" s="327"/>
      <c r="G317" s="310" t="s">
        <v>5</v>
      </c>
      <c r="H317" s="306" t="s">
        <v>6</v>
      </c>
      <c r="I317" s="306" t="s">
        <v>7</v>
      </c>
      <c r="J317" s="306" t="s">
        <v>8</v>
      </c>
    </row>
    <row r="318" spans="1:10" s="293" customFormat="1" ht="36" customHeight="1" x14ac:dyDescent="0.2">
      <c r="A318" s="303" t="s">
        <v>108</v>
      </c>
      <c r="B318" s="296" t="s">
        <v>335</v>
      </c>
      <c r="C318" s="303" t="s">
        <v>20</v>
      </c>
      <c r="D318" s="303" t="s">
        <v>288</v>
      </c>
      <c r="E318" s="326" t="s">
        <v>212</v>
      </c>
      <c r="F318" s="326"/>
      <c r="G318" s="295" t="s">
        <v>17</v>
      </c>
      <c r="H318" s="173">
        <v>1</v>
      </c>
      <c r="I318" s="297">
        <v>92.26</v>
      </c>
      <c r="J318" s="297">
        <v>92.26</v>
      </c>
    </row>
    <row r="319" spans="1:10" s="293" customFormat="1" ht="24" customHeight="1" x14ac:dyDescent="0.2">
      <c r="A319" s="304" t="s">
        <v>110</v>
      </c>
      <c r="B319" s="166" t="s">
        <v>231</v>
      </c>
      <c r="C319" s="304" t="s">
        <v>12</v>
      </c>
      <c r="D319" s="304" t="s">
        <v>232</v>
      </c>
      <c r="E319" s="329" t="s">
        <v>113</v>
      </c>
      <c r="F319" s="329"/>
      <c r="G319" s="165" t="s">
        <v>114</v>
      </c>
      <c r="H319" s="168">
        <v>0.5</v>
      </c>
      <c r="I319" s="167">
        <v>15.74</v>
      </c>
      <c r="J319" s="167">
        <v>7.87</v>
      </c>
    </row>
    <row r="320" spans="1:10" s="293" customFormat="1" ht="24" customHeight="1" x14ac:dyDescent="0.2">
      <c r="A320" s="305" t="s">
        <v>117</v>
      </c>
      <c r="B320" s="175" t="s">
        <v>666</v>
      </c>
      <c r="C320" s="305" t="s">
        <v>20</v>
      </c>
      <c r="D320" s="305" t="s">
        <v>667</v>
      </c>
      <c r="E320" s="321" t="s">
        <v>118</v>
      </c>
      <c r="F320" s="321"/>
      <c r="G320" s="174" t="s">
        <v>17</v>
      </c>
      <c r="H320" s="177">
        <v>1</v>
      </c>
      <c r="I320" s="176">
        <v>84.39</v>
      </c>
      <c r="J320" s="176">
        <v>84.39</v>
      </c>
    </row>
    <row r="321" spans="1:11" s="293" customFormat="1" x14ac:dyDescent="0.2">
      <c r="A321" s="301"/>
      <c r="B321" s="301"/>
      <c r="C321" s="301"/>
      <c r="D321" s="301"/>
      <c r="E321" s="301" t="s">
        <v>119</v>
      </c>
      <c r="F321" s="178">
        <v>3.6321189999999999</v>
      </c>
      <c r="G321" s="301" t="s">
        <v>120</v>
      </c>
      <c r="H321" s="178">
        <v>3.06</v>
      </c>
      <c r="I321" s="301" t="s">
        <v>121</v>
      </c>
      <c r="J321" s="178">
        <v>6.69</v>
      </c>
    </row>
    <row r="322" spans="1:11" s="293" customFormat="1" ht="15" thickBot="1" x14ac:dyDescent="0.25">
      <c r="A322" s="301"/>
      <c r="B322" s="301"/>
      <c r="C322" s="301"/>
      <c r="D322" s="301"/>
      <c r="E322" s="301" t="s">
        <v>122</v>
      </c>
      <c r="F322" s="178">
        <v>27.07</v>
      </c>
      <c r="G322" s="301"/>
      <c r="H322" s="322" t="s">
        <v>123</v>
      </c>
      <c r="I322" s="322"/>
      <c r="J322" s="178">
        <v>119.33</v>
      </c>
      <c r="K322" s="293">
        <f>J322*'Orçamento Sintético'!E44</f>
        <v>102051.016</v>
      </c>
    </row>
    <row r="323" spans="1:11" s="293" customFormat="1" ht="0.95" customHeight="1" thickTop="1" x14ac:dyDescent="0.2">
      <c r="A323" s="164"/>
      <c r="B323" s="164"/>
      <c r="C323" s="164"/>
      <c r="D323" s="164"/>
      <c r="E323" s="164"/>
      <c r="F323" s="164"/>
      <c r="G323" s="164"/>
      <c r="H323" s="164"/>
      <c r="I323" s="164"/>
      <c r="J323" s="164"/>
    </row>
    <row r="324" spans="1:11" s="293" customFormat="1" ht="18" customHeight="1" x14ac:dyDescent="0.2">
      <c r="A324" s="302" t="s">
        <v>66</v>
      </c>
      <c r="B324" s="306" t="s">
        <v>2</v>
      </c>
      <c r="C324" s="302" t="s">
        <v>3</v>
      </c>
      <c r="D324" s="302" t="s">
        <v>4</v>
      </c>
      <c r="E324" s="327" t="s">
        <v>107</v>
      </c>
      <c r="F324" s="327"/>
      <c r="G324" s="310" t="s">
        <v>5</v>
      </c>
      <c r="H324" s="306" t="s">
        <v>6</v>
      </c>
      <c r="I324" s="306" t="s">
        <v>7</v>
      </c>
      <c r="J324" s="306" t="s">
        <v>8</v>
      </c>
    </row>
    <row r="325" spans="1:11" s="293" customFormat="1" ht="24" customHeight="1" x14ac:dyDescent="0.2">
      <c r="A325" s="303" t="s">
        <v>108</v>
      </c>
      <c r="B325" s="296" t="s">
        <v>336</v>
      </c>
      <c r="C325" s="303" t="s">
        <v>20</v>
      </c>
      <c r="D325" s="303" t="s">
        <v>284</v>
      </c>
      <c r="E325" s="326" t="s">
        <v>113</v>
      </c>
      <c r="F325" s="326"/>
      <c r="G325" s="295" t="s">
        <v>337</v>
      </c>
      <c r="H325" s="173">
        <v>1</v>
      </c>
      <c r="I325" s="297">
        <v>74.989999999999995</v>
      </c>
      <c r="J325" s="297">
        <v>74.989999999999995</v>
      </c>
    </row>
    <row r="326" spans="1:11" s="293" customFormat="1" ht="24" customHeight="1" x14ac:dyDescent="0.2">
      <c r="A326" s="304" t="s">
        <v>110</v>
      </c>
      <c r="B326" s="166" t="s">
        <v>186</v>
      </c>
      <c r="C326" s="304" t="s">
        <v>12</v>
      </c>
      <c r="D326" s="304" t="s">
        <v>187</v>
      </c>
      <c r="E326" s="329" t="s">
        <v>113</v>
      </c>
      <c r="F326" s="329"/>
      <c r="G326" s="165" t="s">
        <v>114</v>
      </c>
      <c r="H326" s="168">
        <v>0.2</v>
      </c>
      <c r="I326" s="167">
        <v>15.83</v>
      </c>
      <c r="J326" s="167">
        <v>3.16</v>
      </c>
    </row>
    <row r="327" spans="1:11" s="293" customFormat="1" ht="24" customHeight="1" x14ac:dyDescent="0.2">
      <c r="A327" s="304" t="s">
        <v>110</v>
      </c>
      <c r="B327" s="166" t="s">
        <v>115</v>
      </c>
      <c r="C327" s="304" t="s">
        <v>12</v>
      </c>
      <c r="D327" s="304" t="s">
        <v>116</v>
      </c>
      <c r="E327" s="329" t="s">
        <v>113</v>
      </c>
      <c r="F327" s="329"/>
      <c r="G327" s="165" t="s">
        <v>114</v>
      </c>
      <c r="H327" s="168">
        <v>0.2</v>
      </c>
      <c r="I327" s="167">
        <v>11.78</v>
      </c>
      <c r="J327" s="167">
        <v>2.35</v>
      </c>
    </row>
    <row r="328" spans="1:11" s="293" customFormat="1" ht="24" customHeight="1" x14ac:dyDescent="0.2">
      <c r="A328" s="305" t="s">
        <v>117</v>
      </c>
      <c r="B328" s="175" t="s">
        <v>338</v>
      </c>
      <c r="C328" s="305" t="s">
        <v>12</v>
      </c>
      <c r="D328" s="305" t="s">
        <v>339</v>
      </c>
      <c r="E328" s="321" t="s">
        <v>118</v>
      </c>
      <c r="F328" s="321"/>
      <c r="G328" s="174" t="s">
        <v>60</v>
      </c>
      <c r="H328" s="177">
        <v>1.8</v>
      </c>
      <c r="I328" s="176">
        <v>38.6</v>
      </c>
      <c r="J328" s="176">
        <v>69.48</v>
      </c>
    </row>
    <row r="329" spans="1:11" s="293" customFormat="1" x14ac:dyDescent="0.2">
      <c r="A329" s="301"/>
      <c r="B329" s="301"/>
      <c r="C329" s="301"/>
      <c r="D329" s="301"/>
      <c r="E329" s="301" t="s">
        <v>119</v>
      </c>
      <c r="F329" s="178">
        <v>2.4865627884249961</v>
      </c>
      <c r="G329" s="301" t="s">
        <v>120</v>
      </c>
      <c r="H329" s="178">
        <v>2.09</v>
      </c>
      <c r="I329" s="301" t="s">
        <v>121</v>
      </c>
      <c r="J329" s="178">
        <v>4.58</v>
      </c>
    </row>
    <row r="330" spans="1:11" s="293" customFormat="1" ht="15" thickBot="1" x14ac:dyDescent="0.25">
      <c r="A330" s="301"/>
      <c r="B330" s="301"/>
      <c r="C330" s="301"/>
      <c r="D330" s="301"/>
      <c r="E330" s="301" t="s">
        <v>122</v>
      </c>
      <c r="F330" s="178">
        <v>22</v>
      </c>
      <c r="G330" s="301"/>
      <c r="H330" s="322" t="s">
        <v>123</v>
      </c>
      <c r="I330" s="322"/>
      <c r="J330" s="178">
        <v>96.99</v>
      </c>
    </row>
    <row r="331" spans="1:11" s="293" customFormat="1" ht="0.95" customHeight="1" thickTop="1" x14ac:dyDescent="0.2">
      <c r="A331" s="164"/>
      <c r="B331" s="164"/>
      <c r="C331" s="164"/>
      <c r="D331" s="164"/>
      <c r="E331" s="164"/>
      <c r="F331" s="164"/>
      <c r="G331" s="164"/>
      <c r="H331" s="164"/>
      <c r="I331" s="164"/>
      <c r="J331" s="164"/>
    </row>
    <row r="332" spans="1:11" s="293" customFormat="1" ht="18" customHeight="1" x14ac:dyDescent="0.2">
      <c r="A332" s="302" t="s">
        <v>67</v>
      </c>
      <c r="B332" s="306" t="s">
        <v>2</v>
      </c>
      <c r="C332" s="302" t="s">
        <v>3</v>
      </c>
      <c r="D332" s="302" t="s">
        <v>4</v>
      </c>
      <c r="E332" s="327" t="s">
        <v>107</v>
      </c>
      <c r="F332" s="327"/>
      <c r="G332" s="310" t="s">
        <v>5</v>
      </c>
      <c r="H332" s="306" t="s">
        <v>6</v>
      </c>
      <c r="I332" s="306" t="s">
        <v>7</v>
      </c>
      <c r="J332" s="306" t="s">
        <v>8</v>
      </c>
    </row>
    <row r="333" spans="1:11" s="293" customFormat="1" ht="24" customHeight="1" x14ac:dyDescent="0.2">
      <c r="A333" s="303" t="s">
        <v>108</v>
      </c>
      <c r="B333" s="296" t="s">
        <v>340</v>
      </c>
      <c r="C333" s="303" t="s">
        <v>20</v>
      </c>
      <c r="D333" s="303" t="s">
        <v>287</v>
      </c>
      <c r="E333" s="326" t="s">
        <v>113</v>
      </c>
      <c r="F333" s="326"/>
      <c r="G333" s="295" t="s">
        <v>13</v>
      </c>
      <c r="H333" s="173">
        <v>1</v>
      </c>
      <c r="I333" s="297">
        <v>13.2</v>
      </c>
      <c r="J333" s="297">
        <v>13.2</v>
      </c>
    </row>
    <row r="334" spans="1:11" s="293" customFormat="1" ht="24" customHeight="1" x14ac:dyDescent="0.2">
      <c r="A334" s="304" t="s">
        <v>110</v>
      </c>
      <c r="B334" s="166" t="s">
        <v>115</v>
      </c>
      <c r="C334" s="304" t="s">
        <v>12</v>
      </c>
      <c r="D334" s="304" t="s">
        <v>116</v>
      </c>
      <c r="E334" s="329" t="s">
        <v>113</v>
      </c>
      <c r="F334" s="329"/>
      <c r="G334" s="165" t="s">
        <v>114</v>
      </c>
      <c r="H334" s="168">
        <v>0.81</v>
      </c>
      <c r="I334" s="167">
        <v>11.78</v>
      </c>
      <c r="J334" s="167">
        <v>9.5399999999999991</v>
      </c>
    </row>
    <row r="335" spans="1:11" s="293" customFormat="1" ht="24" customHeight="1" x14ac:dyDescent="0.2">
      <c r="A335" s="305" t="s">
        <v>117</v>
      </c>
      <c r="B335" s="175" t="s">
        <v>341</v>
      </c>
      <c r="C335" s="305" t="s">
        <v>28</v>
      </c>
      <c r="D335" s="305" t="s">
        <v>342</v>
      </c>
      <c r="E335" s="321" t="s">
        <v>118</v>
      </c>
      <c r="F335" s="321"/>
      <c r="G335" s="174" t="s">
        <v>291</v>
      </c>
      <c r="H335" s="177">
        <v>0.06</v>
      </c>
      <c r="I335" s="176">
        <v>15.572699999999999</v>
      </c>
      <c r="J335" s="176">
        <v>0.93</v>
      </c>
    </row>
    <row r="336" spans="1:11" s="293" customFormat="1" ht="24" customHeight="1" x14ac:dyDescent="0.2">
      <c r="A336" s="305" t="s">
        <v>117</v>
      </c>
      <c r="B336" s="175" t="s">
        <v>343</v>
      </c>
      <c r="C336" s="305" t="s">
        <v>28</v>
      </c>
      <c r="D336" s="305" t="s">
        <v>344</v>
      </c>
      <c r="E336" s="321" t="s">
        <v>185</v>
      </c>
      <c r="F336" s="321"/>
      <c r="G336" s="174" t="s">
        <v>13</v>
      </c>
      <c r="H336" s="177">
        <v>1</v>
      </c>
      <c r="I336" s="176">
        <v>0.13589999999999999</v>
      </c>
      <c r="J336" s="176">
        <v>0.13</v>
      </c>
    </row>
    <row r="337" spans="1:10" s="293" customFormat="1" ht="24" customHeight="1" x14ac:dyDescent="0.2">
      <c r="A337" s="305" t="s">
        <v>117</v>
      </c>
      <c r="B337" s="175" t="s">
        <v>345</v>
      </c>
      <c r="C337" s="305" t="s">
        <v>28</v>
      </c>
      <c r="D337" s="305" t="s">
        <v>346</v>
      </c>
      <c r="E337" s="321" t="s">
        <v>185</v>
      </c>
      <c r="F337" s="321"/>
      <c r="G337" s="174" t="s">
        <v>13</v>
      </c>
      <c r="H337" s="177">
        <v>0.05</v>
      </c>
      <c r="I337" s="176">
        <v>52.118099999999998</v>
      </c>
      <c r="J337" s="176">
        <v>2.6</v>
      </c>
    </row>
    <row r="338" spans="1:10" s="293" customFormat="1" x14ac:dyDescent="0.2">
      <c r="A338" s="301"/>
      <c r="B338" s="301"/>
      <c r="C338" s="301"/>
      <c r="D338" s="301"/>
      <c r="E338" s="301" t="s">
        <v>119</v>
      </c>
      <c r="F338" s="178">
        <v>4.1641782941527774</v>
      </c>
      <c r="G338" s="301" t="s">
        <v>120</v>
      </c>
      <c r="H338" s="178">
        <v>3.51</v>
      </c>
      <c r="I338" s="301" t="s">
        <v>121</v>
      </c>
      <c r="J338" s="178">
        <v>7.67</v>
      </c>
    </row>
    <row r="339" spans="1:10" s="293" customFormat="1" ht="15" thickBot="1" x14ac:dyDescent="0.25">
      <c r="A339" s="301"/>
      <c r="B339" s="301"/>
      <c r="C339" s="301"/>
      <c r="D339" s="301"/>
      <c r="E339" s="301" t="s">
        <v>122</v>
      </c>
      <c r="F339" s="178">
        <v>3.87</v>
      </c>
      <c r="G339" s="301"/>
      <c r="H339" s="322" t="s">
        <v>123</v>
      </c>
      <c r="I339" s="322"/>
      <c r="J339" s="178">
        <v>17.07</v>
      </c>
    </row>
    <row r="340" spans="1:10" s="293" customFormat="1" ht="0.95" customHeight="1" thickTop="1" x14ac:dyDescent="0.2">
      <c r="A340" s="164"/>
      <c r="B340" s="164"/>
      <c r="C340" s="164"/>
      <c r="D340" s="164"/>
      <c r="E340" s="164"/>
      <c r="F340" s="164"/>
      <c r="G340" s="164"/>
      <c r="H340" s="164"/>
      <c r="I340" s="164"/>
      <c r="J340" s="164"/>
    </row>
    <row r="341" spans="1:10" s="293" customFormat="1" ht="18" customHeight="1" x14ac:dyDescent="0.2">
      <c r="A341" s="302" t="s">
        <v>69</v>
      </c>
      <c r="B341" s="306" t="s">
        <v>2</v>
      </c>
      <c r="C341" s="302" t="s">
        <v>3</v>
      </c>
      <c r="D341" s="302" t="s">
        <v>4</v>
      </c>
      <c r="E341" s="327" t="s">
        <v>107</v>
      </c>
      <c r="F341" s="327"/>
      <c r="G341" s="310" t="s">
        <v>5</v>
      </c>
      <c r="H341" s="306" t="s">
        <v>6</v>
      </c>
      <c r="I341" s="306" t="s">
        <v>7</v>
      </c>
      <c r="J341" s="306" t="s">
        <v>8</v>
      </c>
    </row>
    <row r="342" spans="1:10" s="293" customFormat="1" ht="24" customHeight="1" x14ac:dyDescent="0.2">
      <c r="A342" s="303" t="s">
        <v>108</v>
      </c>
      <c r="B342" s="296" t="s">
        <v>70</v>
      </c>
      <c r="C342" s="303" t="s">
        <v>12</v>
      </c>
      <c r="D342" s="303" t="s">
        <v>71</v>
      </c>
      <c r="E342" s="326" t="s">
        <v>109</v>
      </c>
      <c r="F342" s="326"/>
      <c r="G342" s="295" t="s">
        <v>35</v>
      </c>
      <c r="H342" s="173">
        <v>1</v>
      </c>
      <c r="I342" s="297">
        <v>152.91999999999999</v>
      </c>
      <c r="J342" s="297">
        <v>152.91999999999999</v>
      </c>
    </row>
    <row r="343" spans="1:10" s="293" customFormat="1" ht="24" customHeight="1" x14ac:dyDescent="0.2">
      <c r="A343" s="304" t="s">
        <v>110</v>
      </c>
      <c r="B343" s="166" t="s">
        <v>186</v>
      </c>
      <c r="C343" s="304" t="s">
        <v>12</v>
      </c>
      <c r="D343" s="304" t="s">
        <v>187</v>
      </c>
      <c r="E343" s="329" t="s">
        <v>113</v>
      </c>
      <c r="F343" s="329"/>
      <c r="G343" s="165" t="s">
        <v>114</v>
      </c>
      <c r="H343" s="168">
        <v>1.1117999999999999</v>
      </c>
      <c r="I343" s="167">
        <v>15.83</v>
      </c>
      <c r="J343" s="167">
        <v>17.59</v>
      </c>
    </row>
    <row r="344" spans="1:10" s="293" customFormat="1" ht="24" customHeight="1" x14ac:dyDescent="0.2">
      <c r="A344" s="304" t="s">
        <v>110</v>
      </c>
      <c r="B344" s="166" t="s">
        <v>115</v>
      </c>
      <c r="C344" s="304" t="s">
        <v>12</v>
      </c>
      <c r="D344" s="304" t="s">
        <v>116</v>
      </c>
      <c r="E344" s="329" t="s">
        <v>113</v>
      </c>
      <c r="F344" s="329"/>
      <c r="G344" s="165" t="s">
        <v>114</v>
      </c>
      <c r="H344" s="168">
        <v>11.488200000000001</v>
      </c>
      <c r="I344" s="167">
        <v>11.78</v>
      </c>
      <c r="J344" s="167">
        <v>135.33000000000001</v>
      </c>
    </row>
    <row r="345" spans="1:10" s="293" customFormat="1" x14ac:dyDescent="0.2">
      <c r="A345" s="301"/>
      <c r="B345" s="301"/>
      <c r="C345" s="301"/>
      <c r="D345" s="301"/>
      <c r="E345" s="301" t="s">
        <v>119</v>
      </c>
      <c r="F345" s="178">
        <v>67.251207991747648</v>
      </c>
      <c r="G345" s="301" t="s">
        <v>120</v>
      </c>
      <c r="H345" s="178">
        <v>56.62</v>
      </c>
      <c r="I345" s="301" t="s">
        <v>121</v>
      </c>
      <c r="J345" s="178">
        <v>123.87</v>
      </c>
    </row>
    <row r="346" spans="1:10" s="293" customFormat="1" ht="15" thickBot="1" x14ac:dyDescent="0.25">
      <c r="A346" s="301"/>
      <c r="B346" s="301"/>
      <c r="C346" s="301"/>
      <c r="D346" s="301"/>
      <c r="E346" s="301" t="s">
        <v>122</v>
      </c>
      <c r="F346" s="178">
        <v>44.88</v>
      </c>
      <c r="G346" s="301"/>
      <c r="H346" s="322" t="s">
        <v>123</v>
      </c>
      <c r="I346" s="322"/>
      <c r="J346" s="178">
        <v>197.8</v>
      </c>
    </row>
    <row r="347" spans="1:10" s="293" customFormat="1" ht="0.95" customHeight="1" thickTop="1" x14ac:dyDescent="0.2">
      <c r="A347" s="164"/>
      <c r="B347" s="164"/>
      <c r="C347" s="164"/>
      <c r="D347" s="164"/>
      <c r="E347" s="164"/>
      <c r="F347" s="164"/>
      <c r="G347" s="164"/>
      <c r="H347" s="164"/>
      <c r="I347" s="164"/>
      <c r="J347" s="164"/>
    </row>
    <row r="348" spans="1:10" s="293" customFormat="1" ht="18" customHeight="1" x14ac:dyDescent="0.2">
      <c r="A348" s="302" t="s">
        <v>286</v>
      </c>
      <c r="B348" s="306" t="s">
        <v>2</v>
      </c>
      <c r="C348" s="302" t="s">
        <v>3</v>
      </c>
      <c r="D348" s="302" t="s">
        <v>4</v>
      </c>
      <c r="E348" s="327" t="s">
        <v>107</v>
      </c>
      <c r="F348" s="327"/>
      <c r="G348" s="310" t="s">
        <v>5</v>
      </c>
      <c r="H348" s="306" t="s">
        <v>6</v>
      </c>
      <c r="I348" s="306" t="s">
        <v>7</v>
      </c>
      <c r="J348" s="306" t="s">
        <v>8</v>
      </c>
    </row>
    <row r="349" spans="1:10" s="293" customFormat="1" ht="24" customHeight="1" x14ac:dyDescent="0.2">
      <c r="A349" s="303" t="s">
        <v>108</v>
      </c>
      <c r="B349" s="296" t="s">
        <v>347</v>
      </c>
      <c r="C349" s="303" t="s">
        <v>20</v>
      </c>
      <c r="D349" s="303" t="s">
        <v>285</v>
      </c>
      <c r="E349" s="326" t="s">
        <v>113</v>
      </c>
      <c r="F349" s="326"/>
      <c r="G349" s="295" t="s">
        <v>13</v>
      </c>
      <c r="H349" s="173">
        <v>1</v>
      </c>
      <c r="I349" s="297">
        <v>16.36</v>
      </c>
      <c r="J349" s="297">
        <v>16.36</v>
      </c>
    </row>
    <row r="350" spans="1:10" s="293" customFormat="1" ht="24" customHeight="1" x14ac:dyDescent="0.2">
      <c r="A350" s="304" t="s">
        <v>110</v>
      </c>
      <c r="B350" s="166" t="s">
        <v>115</v>
      </c>
      <c r="C350" s="304" t="s">
        <v>12</v>
      </c>
      <c r="D350" s="304" t="s">
        <v>116</v>
      </c>
      <c r="E350" s="329" t="s">
        <v>113</v>
      </c>
      <c r="F350" s="329"/>
      <c r="G350" s="165" t="s">
        <v>114</v>
      </c>
      <c r="H350" s="168">
        <v>0.81</v>
      </c>
      <c r="I350" s="167">
        <v>11.78</v>
      </c>
      <c r="J350" s="167">
        <v>9.5399999999999991</v>
      </c>
    </row>
    <row r="351" spans="1:10" s="293" customFormat="1" ht="24" customHeight="1" x14ac:dyDescent="0.2">
      <c r="A351" s="305" t="s">
        <v>117</v>
      </c>
      <c r="B351" s="175" t="s">
        <v>345</v>
      </c>
      <c r="C351" s="305" t="s">
        <v>28</v>
      </c>
      <c r="D351" s="305" t="s">
        <v>346</v>
      </c>
      <c r="E351" s="321" t="s">
        <v>185</v>
      </c>
      <c r="F351" s="321"/>
      <c r="G351" s="174" t="s">
        <v>13</v>
      </c>
      <c r="H351" s="177">
        <v>0.05</v>
      </c>
      <c r="I351" s="176">
        <v>52.118099999999998</v>
      </c>
      <c r="J351" s="176">
        <v>2.6</v>
      </c>
    </row>
    <row r="352" spans="1:10" s="293" customFormat="1" ht="24" customHeight="1" x14ac:dyDescent="0.2">
      <c r="A352" s="305" t="s">
        <v>117</v>
      </c>
      <c r="B352" s="175" t="s">
        <v>343</v>
      </c>
      <c r="C352" s="305" t="s">
        <v>28</v>
      </c>
      <c r="D352" s="305" t="s">
        <v>344</v>
      </c>
      <c r="E352" s="321" t="s">
        <v>185</v>
      </c>
      <c r="F352" s="321"/>
      <c r="G352" s="174" t="s">
        <v>13</v>
      </c>
      <c r="H352" s="177">
        <v>1</v>
      </c>
      <c r="I352" s="176">
        <v>0.13589999999999999</v>
      </c>
      <c r="J352" s="176">
        <v>0.13</v>
      </c>
    </row>
    <row r="353" spans="1:10" s="293" customFormat="1" ht="24" customHeight="1" x14ac:dyDescent="0.2">
      <c r="A353" s="305" t="s">
        <v>117</v>
      </c>
      <c r="B353" s="175" t="s">
        <v>348</v>
      </c>
      <c r="C353" s="305" t="s">
        <v>28</v>
      </c>
      <c r="D353" s="305" t="s">
        <v>349</v>
      </c>
      <c r="E353" s="321" t="s">
        <v>118</v>
      </c>
      <c r="F353" s="321"/>
      <c r="G353" s="174" t="s">
        <v>291</v>
      </c>
      <c r="H353" s="177">
        <v>0.06</v>
      </c>
      <c r="I353" s="176">
        <v>68.206999999999994</v>
      </c>
      <c r="J353" s="176">
        <v>4.09</v>
      </c>
    </row>
    <row r="354" spans="1:10" s="293" customFormat="1" x14ac:dyDescent="0.2">
      <c r="A354" s="301"/>
      <c r="B354" s="301"/>
      <c r="C354" s="301"/>
      <c r="D354" s="301"/>
      <c r="E354" s="301" t="s">
        <v>119</v>
      </c>
      <c r="F354" s="178">
        <v>4.1641782941527774</v>
      </c>
      <c r="G354" s="301" t="s">
        <v>120</v>
      </c>
      <c r="H354" s="178">
        <v>3.51</v>
      </c>
      <c r="I354" s="301" t="s">
        <v>121</v>
      </c>
      <c r="J354" s="178">
        <v>7.67</v>
      </c>
    </row>
    <row r="355" spans="1:10" s="293" customFormat="1" ht="15" thickBot="1" x14ac:dyDescent="0.25">
      <c r="A355" s="301"/>
      <c r="B355" s="301"/>
      <c r="C355" s="301"/>
      <c r="D355" s="301"/>
      <c r="E355" s="301" t="s">
        <v>122</v>
      </c>
      <c r="F355" s="178">
        <v>4.8</v>
      </c>
      <c r="G355" s="301"/>
      <c r="H355" s="322" t="s">
        <v>123</v>
      </c>
      <c r="I355" s="322"/>
      <c r="J355" s="178">
        <v>21.16</v>
      </c>
    </row>
    <row r="356" spans="1:10" s="293" customFormat="1" ht="0.95" customHeight="1" thickTop="1" x14ac:dyDescent="0.2">
      <c r="A356" s="164"/>
      <c r="B356" s="164"/>
      <c r="C356" s="164"/>
      <c r="D356" s="164"/>
      <c r="E356" s="164"/>
      <c r="F356" s="164"/>
      <c r="G356" s="164"/>
      <c r="H356" s="164"/>
      <c r="I356" s="164"/>
      <c r="J356" s="164"/>
    </row>
    <row r="357" spans="1:10" s="293" customFormat="1" ht="18" customHeight="1" x14ac:dyDescent="0.2">
      <c r="A357" s="302" t="s">
        <v>76</v>
      </c>
      <c r="B357" s="306" t="s">
        <v>2</v>
      </c>
      <c r="C357" s="302" t="s">
        <v>3</v>
      </c>
      <c r="D357" s="302" t="s">
        <v>4</v>
      </c>
      <c r="E357" s="327" t="s">
        <v>107</v>
      </c>
      <c r="F357" s="327"/>
      <c r="G357" s="310" t="s">
        <v>5</v>
      </c>
      <c r="H357" s="306" t="s">
        <v>6</v>
      </c>
      <c r="I357" s="306" t="s">
        <v>7</v>
      </c>
      <c r="J357" s="306" t="s">
        <v>8</v>
      </c>
    </row>
    <row r="358" spans="1:10" s="293" customFormat="1" ht="24" customHeight="1" x14ac:dyDescent="0.2">
      <c r="A358" s="303" t="s">
        <v>108</v>
      </c>
      <c r="B358" s="296" t="s">
        <v>77</v>
      </c>
      <c r="C358" s="303" t="s">
        <v>12</v>
      </c>
      <c r="D358" s="303" t="s">
        <v>78</v>
      </c>
      <c r="E358" s="326" t="s">
        <v>134</v>
      </c>
      <c r="F358" s="326"/>
      <c r="G358" s="295" t="s">
        <v>60</v>
      </c>
      <c r="H358" s="173">
        <v>1</v>
      </c>
      <c r="I358" s="297">
        <v>8.61</v>
      </c>
      <c r="J358" s="297">
        <v>8.61</v>
      </c>
    </row>
    <row r="359" spans="1:10" s="293" customFormat="1" ht="36" customHeight="1" x14ac:dyDescent="0.2">
      <c r="A359" s="304" t="s">
        <v>110</v>
      </c>
      <c r="B359" s="166" t="s">
        <v>245</v>
      </c>
      <c r="C359" s="304" t="s">
        <v>12</v>
      </c>
      <c r="D359" s="304" t="s">
        <v>246</v>
      </c>
      <c r="E359" s="329" t="s">
        <v>134</v>
      </c>
      <c r="F359" s="329"/>
      <c r="G359" s="165" t="s">
        <v>60</v>
      </c>
      <c r="H359" s="168">
        <v>1</v>
      </c>
      <c r="I359" s="167">
        <v>6.01</v>
      </c>
      <c r="J359" s="167">
        <v>6.01</v>
      </c>
    </row>
    <row r="360" spans="1:10" s="293" customFormat="1" ht="24" customHeight="1" x14ac:dyDescent="0.2">
      <c r="A360" s="304" t="s">
        <v>110</v>
      </c>
      <c r="B360" s="166" t="s">
        <v>229</v>
      </c>
      <c r="C360" s="304" t="s">
        <v>12</v>
      </c>
      <c r="D360" s="304" t="s">
        <v>230</v>
      </c>
      <c r="E360" s="329" t="s">
        <v>113</v>
      </c>
      <c r="F360" s="329"/>
      <c r="G360" s="165" t="s">
        <v>114</v>
      </c>
      <c r="H360" s="168">
        <v>3.7499999999999999E-2</v>
      </c>
      <c r="I360" s="167">
        <v>11.67</v>
      </c>
      <c r="J360" s="167">
        <v>0.43</v>
      </c>
    </row>
    <row r="361" spans="1:10" s="293" customFormat="1" ht="24" customHeight="1" x14ac:dyDescent="0.2">
      <c r="A361" s="304" t="s">
        <v>110</v>
      </c>
      <c r="B361" s="166" t="s">
        <v>231</v>
      </c>
      <c r="C361" s="304" t="s">
        <v>12</v>
      </c>
      <c r="D361" s="304" t="s">
        <v>232</v>
      </c>
      <c r="E361" s="329" t="s">
        <v>113</v>
      </c>
      <c r="F361" s="329"/>
      <c r="G361" s="165" t="s">
        <v>114</v>
      </c>
      <c r="H361" s="168">
        <v>0.11550000000000001</v>
      </c>
      <c r="I361" s="167">
        <v>15.74</v>
      </c>
      <c r="J361" s="167">
        <v>1.81</v>
      </c>
    </row>
    <row r="362" spans="1:10" s="293" customFormat="1" ht="24" customHeight="1" x14ac:dyDescent="0.2">
      <c r="A362" s="305" t="s">
        <v>117</v>
      </c>
      <c r="B362" s="175" t="s">
        <v>664</v>
      </c>
      <c r="C362" s="305" t="s">
        <v>12</v>
      </c>
      <c r="D362" s="305" t="s">
        <v>665</v>
      </c>
      <c r="E362" s="321" t="s">
        <v>118</v>
      </c>
      <c r="F362" s="321"/>
      <c r="G362" s="174" t="s">
        <v>60</v>
      </c>
      <c r="H362" s="177">
        <v>2.5000000000000001E-2</v>
      </c>
      <c r="I362" s="176">
        <v>11.02</v>
      </c>
      <c r="J362" s="176">
        <v>0.27</v>
      </c>
    </row>
    <row r="363" spans="1:10" s="293" customFormat="1" ht="36" customHeight="1" x14ac:dyDescent="0.2">
      <c r="A363" s="305" t="s">
        <v>117</v>
      </c>
      <c r="B363" s="175" t="s">
        <v>233</v>
      </c>
      <c r="C363" s="305" t="s">
        <v>12</v>
      </c>
      <c r="D363" s="305" t="s">
        <v>234</v>
      </c>
      <c r="E363" s="321" t="s">
        <v>118</v>
      </c>
      <c r="F363" s="321"/>
      <c r="G363" s="174" t="s">
        <v>13</v>
      </c>
      <c r="H363" s="177">
        <v>0.72399999999999998</v>
      </c>
      <c r="I363" s="176">
        <v>0.13</v>
      </c>
      <c r="J363" s="176">
        <v>0.09</v>
      </c>
    </row>
    <row r="364" spans="1:10" s="293" customFormat="1" x14ac:dyDescent="0.2">
      <c r="A364" s="301"/>
      <c r="B364" s="301"/>
      <c r="C364" s="301"/>
      <c r="D364" s="301"/>
      <c r="E364" s="301" t="s">
        <v>119</v>
      </c>
      <c r="F364" s="178">
        <v>1.1889896302730876</v>
      </c>
      <c r="G364" s="301" t="s">
        <v>120</v>
      </c>
      <c r="H364" s="178">
        <v>1</v>
      </c>
      <c r="I364" s="301" t="s">
        <v>121</v>
      </c>
      <c r="J364" s="178">
        <v>2.19</v>
      </c>
    </row>
    <row r="365" spans="1:10" s="293" customFormat="1" ht="15" thickBot="1" x14ac:dyDescent="0.25">
      <c r="A365" s="301"/>
      <c r="B365" s="301"/>
      <c r="C365" s="301"/>
      <c r="D365" s="301"/>
      <c r="E365" s="301" t="s">
        <v>122</v>
      </c>
      <c r="F365" s="178">
        <v>2.52</v>
      </c>
      <c r="G365" s="301"/>
      <c r="H365" s="322" t="s">
        <v>123</v>
      </c>
      <c r="I365" s="322"/>
      <c r="J365" s="178">
        <v>11.13</v>
      </c>
    </row>
    <row r="366" spans="1:10" s="293" customFormat="1" ht="0.95" customHeight="1" thickTop="1" x14ac:dyDescent="0.2">
      <c r="A366" s="164"/>
      <c r="B366" s="164"/>
      <c r="C366" s="164"/>
      <c r="D366" s="164"/>
      <c r="E366" s="164"/>
      <c r="F366" s="164"/>
      <c r="G366" s="164"/>
      <c r="H366" s="164"/>
      <c r="I366" s="164"/>
      <c r="J366" s="164"/>
    </row>
    <row r="367" spans="1:10" s="293" customFormat="1" ht="18" customHeight="1" x14ac:dyDescent="0.2">
      <c r="A367" s="302" t="s">
        <v>79</v>
      </c>
      <c r="B367" s="306" t="s">
        <v>2</v>
      </c>
      <c r="C367" s="302" t="s">
        <v>3</v>
      </c>
      <c r="D367" s="302" t="s">
        <v>4</v>
      </c>
      <c r="E367" s="327" t="s">
        <v>107</v>
      </c>
      <c r="F367" s="327"/>
      <c r="G367" s="310" t="s">
        <v>5</v>
      </c>
      <c r="H367" s="306" t="s">
        <v>6</v>
      </c>
      <c r="I367" s="306" t="s">
        <v>7</v>
      </c>
      <c r="J367" s="306" t="s">
        <v>8</v>
      </c>
    </row>
    <row r="368" spans="1:10" s="293" customFormat="1" ht="24" customHeight="1" x14ac:dyDescent="0.2">
      <c r="A368" s="303" t="s">
        <v>108</v>
      </c>
      <c r="B368" s="296" t="s">
        <v>80</v>
      </c>
      <c r="C368" s="303" t="s">
        <v>12</v>
      </c>
      <c r="D368" s="303" t="s">
        <v>81</v>
      </c>
      <c r="E368" s="326" t="s">
        <v>134</v>
      </c>
      <c r="F368" s="326"/>
      <c r="G368" s="295" t="s">
        <v>60</v>
      </c>
      <c r="H368" s="173">
        <v>1</v>
      </c>
      <c r="I368" s="297">
        <v>7.58</v>
      </c>
      <c r="J368" s="297">
        <v>7.58</v>
      </c>
    </row>
    <row r="369" spans="1:11" s="293" customFormat="1" ht="36" customHeight="1" x14ac:dyDescent="0.2">
      <c r="A369" s="304" t="s">
        <v>110</v>
      </c>
      <c r="B369" s="166" t="s">
        <v>227</v>
      </c>
      <c r="C369" s="304" t="s">
        <v>12</v>
      </c>
      <c r="D369" s="304" t="s">
        <v>228</v>
      </c>
      <c r="E369" s="329" t="s">
        <v>134</v>
      </c>
      <c r="F369" s="329"/>
      <c r="G369" s="165" t="s">
        <v>60</v>
      </c>
      <c r="H369" s="168">
        <v>1</v>
      </c>
      <c r="I369" s="167">
        <v>5.52</v>
      </c>
      <c r="J369" s="167">
        <v>5.52</v>
      </c>
    </row>
    <row r="370" spans="1:11" s="293" customFormat="1" ht="24" customHeight="1" x14ac:dyDescent="0.2">
      <c r="A370" s="304" t="s">
        <v>110</v>
      </c>
      <c r="B370" s="166" t="s">
        <v>229</v>
      </c>
      <c r="C370" s="304" t="s">
        <v>12</v>
      </c>
      <c r="D370" s="304" t="s">
        <v>230</v>
      </c>
      <c r="E370" s="329" t="s">
        <v>113</v>
      </c>
      <c r="F370" s="329"/>
      <c r="G370" s="165" t="s">
        <v>114</v>
      </c>
      <c r="H370" s="168">
        <v>2.9000000000000001E-2</v>
      </c>
      <c r="I370" s="167">
        <v>11.67</v>
      </c>
      <c r="J370" s="167">
        <v>0.33</v>
      </c>
    </row>
    <row r="371" spans="1:11" s="293" customFormat="1" ht="24" customHeight="1" x14ac:dyDescent="0.2">
      <c r="A371" s="304" t="s">
        <v>110</v>
      </c>
      <c r="B371" s="166" t="s">
        <v>231</v>
      </c>
      <c r="C371" s="304" t="s">
        <v>12</v>
      </c>
      <c r="D371" s="304" t="s">
        <v>232</v>
      </c>
      <c r="E371" s="329" t="s">
        <v>113</v>
      </c>
      <c r="F371" s="329"/>
      <c r="G371" s="165" t="s">
        <v>114</v>
      </c>
      <c r="H371" s="168">
        <v>8.8999999999999996E-2</v>
      </c>
      <c r="I371" s="167">
        <v>15.74</v>
      </c>
      <c r="J371" s="167">
        <v>1.4</v>
      </c>
    </row>
    <row r="372" spans="1:11" s="293" customFormat="1" ht="24" customHeight="1" x14ac:dyDescent="0.2">
      <c r="A372" s="305" t="s">
        <v>117</v>
      </c>
      <c r="B372" s="175" t="s">
        <v>664</v>
      </c>
      <c r="C372" s="305" t="s">
        <v>12</v>
      </c>
      <c r="D372" s="305" t="s">
        <v>665</v>
      </c>
      <c r="E372" s="321" t="s">
        <v>118</v>
      </c>
      <c r="F372" s="321"/>
      <c r="G372" s="174" t="s">
        <v>60</v>
      </c>
      <c r="H372" s="177">
        <v>2.5000000000000001E-2</v>
      </c>
      <c r="I372" s="176">
        <v>11.02</v>
      </c>
      <c r="J372" s="176">
        <v>0.27</v>
      </c>
    </row>
    <row r="373" spans="1:11" s="293" customFormat="1" ht="36" customHeight="1" x14ac:dyDescent="0.2">
      <c r="A373" s="305" t="s">
        <v>117</v>
      </c>
      <c r="B373" s="175" t="s">
        <v>233</v>
      </c>
      <c r="C373" s="305" t="s">
        <v>12</v>
      </c>
      <c r="D373" s="305" t="s">
        <v>234</v>
      </c>
      <c r="E373" s="321" t="s">
        <v>118</v>
      </c>
      <c r="F373" s="321"/>
      <c r="G373" s="174" t="s">
        <v>13</v>
      </c>
      <c r="H373" s="177">
        <v>0.46550000000000002</v>
      </c>
      <c r="I373" s="176">
        <v>0.13</v>
      </c>
      <c r="J373" s="176">
        <v>0.06</v>
      </c>
    </row>
    <row r="374" spans="1:11" s="293" customFormat="1" x14ac:dyDescent="0.2">
      <c r="A374" s="301"/>
      <c r="B374" s="301"/>
      <c r="C374" s="301"/>
      <c r="D374" s="301"/>
      <c r="E374" s="301" t="s">
        <v>119</v>
      </c>
      <c r="F374" s="178">
        <v>0.87952657581844829</v>
      </c>
      <c r="G374" s="301" t="s">
        <v>120</v>
      </c>
      <c r="H374" s="178">
        <v>0.74</v>
      </c>
      <c r="I374" s="301" t="s">
        <v>121</v>
      </c>
      <c r="J374" s="178">
        <v>1.62</v>
      </c>
    </row>
    <row r="375" spans="1:11" s="293" customFormat="1" ht="15" thickBot="1" x14ac:dyDescent="0.25">
      <c r="A375" s="301"/>
      <c r="B375" s="301"/>
      <c r="C375" s="301"/>
      <c r="D375" s="301"/>
      <c r="E375" s="301" t="s">
        <v>122</v>
      </c>
      <c r="F375" s="178">
        <v>2.2200000000000002</v>
      </c>
      <c r="G375" s="301"/>
      <c r="H375" s="322" t="s">
        <v>123</v>
      </c>
      <c r="I375" s="322"/>
      <c r="J375" s="178">
        <v>9.8000000000000007</v>
      </c>
    </row>
    <row r="376" spans="1:11" s="293" customFormat="1" ht="0.95" customHeight="1" thickTop="1" x14ac:dyDescent="0.2">
      <c r="A376" s="164"/>
      <c r="B376" s="164"/>
      <c r="C376" s="164"/>
      <c r="D376" s="164"/>
      <c r="E376" s="164"/>
      <c r="F376" s="164"/>
      <c r="G376" s="164"/>
      <c r="H376" s="164"/>
      <c r="I376" s="164"/>
      <c r="J376" s="164"/>
    </row>
    <row r="377" spans="1:11" s="293" customFormat="1" ht="18" customHeight="1" x14ac:dyDescent="0.2">
      <c r="A377" s="302" t="s">
        <v>83</v>
      </c>
      <c r="B377" s="306" t="s">
        <v>2</v>
      </c>
      <c r="C377" s="302" t="s">
        <v>3</v>
      </c>
      <c r="D377" s="302" t="s">
        <v>4</v>
      </c>
      <c r="E377" s="327" t="s">
        <v>107</v>
      </c>
      <c r="F377" s="327"/>
      <c r="G377" s="310" t="s">
        <v>5</v>
      </c>
      <c r="H377" s="306" t="s">
        <v>6</v>
      </c>
      <c r="I377" s="306" t="s">
        <v>7</v>
      </c>
      <c r="J377" s="306" t="s">
        <v>8</v>
      </c>
    </row>
    <row r="378" spans="1:11" s="293" customFormat="1" ht="24" customHeight="1" x14ac:dyDescent="0.2">
      <c r="A378" s="303" t="s">
        <v>108</v>
      </c>
      <c r="B378" s="296" t="s">
        <v>668</v>
      </c>
      <c r="C378" s="303" t="s">
        <v>20</v>
      </c>
      <c r="D378" s="303" t="s">
        <v>563</v>
      </c>
      <c r="E378" s="326" t="s">
        <v>113</v>
      </c>
      <c r="F378" s="326"/>
      <c r="G378" s="295" t="s">
        <v>669</v>
      </c>
      <c r="H378" s="173">
        <v>1</v>
      </c>
      <c r="I378" s="297">
        <v>105</v>
      </c>
      <c r="J378" s="297">
        <v>105</v>
      </c>
    </row>
    <row r="379" spans="1:11" s="293" customFormat="1" ht="24" customHeight="1" x14ac:dyDescent="0.2">
      <c r="A379" s="305" t="s">
        <v>117</v>
      </c>
      <c r="B379" s="175" t="s">
        <v>670</v>
      </c>
      <c r="C379" s="305" t="s">
        <v>20</v>
      </c>
      <c r="D379" s="305" t="s">
        <v>563</v>
      </c>
      <c r="E379" s="321" t="s">
        <v>317</v>
      </c>
      <c r="F379" s="321"/>
      <c r="G379" s="174" t="s">
        <v>201</v>
      </c>
      <c r="H379" s="177">
        <v>1</v>
      </c>
      <c r="I379" s="176">
        <v>105</v>
      </c>
      <c r="J379" s="176">
        <v>105</v>
      </c>
    </row>
    <row r="380" spans="1:11" s="293" customFormat="1" x14ac:dyDescent="0.2">
      <c r="A380" s="301"/>
      <c r="B380" s="301"/>
      <c r="C380" s="301"/>
      <c r="D380" s="301"/>
      <c r="E380" s="301" t="s">
        <v>119</v>
      </c>
      <c r="F380" s="178">
        <v>0</v>
      </c>
      <c r="G380" s="301" t="s">
        <v>120</v>
      </c>
      <c r="H380" s="178">
        <v>0</v>
      </c>
      <c r="I380" s="301" t="s">
        <v>121</v>
      </c>
      <c r="J380" s="178">
        <v>0</v>
      </c>
    </row>
    <row r="381" spans="1:11" s="293" customFormat="1" ht="15" thickBot="1" x14ac:dyDescent="0.25">
      <c r="A381" s="301"/>
      <c r="B381" s="301"/>
      <c r="C381" s="301"/>
      <c r="D381" s="301"/>
      <c r="E381" s="301" t="s">
        <v>122</v>
      </c>
      <c r="F381" s="178">
        <v>30.81</v>
      </c>
      <c r="G381" s="301"/>
      <c r="H381" s="322" t="s">
        <v>123</v>
      </c>
      <c r="I381" s="322"/>
      <c r="J381" s="178">
        <v>135.81</v>
      </c>
      <c r="K381" s="293">
        <f>J381*'Orçamento Sintético'!E69</f>
        <v>104943.10320000001</v>
      </c>
    </row>
    <row r="382" spans="1:11" s="293" customFormat="1" ht="0.95" customHeight="1" thickTop="1" x14ac:dyDescent="0.2">
      <c r="A382" s="164"/>
      <c r="B382" s="164"/>
      <c r="C382" s="164"/>
      <c r="D382" s="164"/>
      <c r="E382" s="164"/>
      <c r="F382" s="164"/>
      <c r="G382" s="164"/>
      <c r="H382" s="164"/>
      <c r="I382" s="164"/>
      <c r="J382" s="164"/>
    </row>
    <row r="383" spans="1:11" s="293" customFormat="1" ht="18" customHeight="1" x14ac:dyDescent="0.2">
      <c r="A383" s="302" t="s">
        <v>876</v>
      </c>
      <c r="B383" s="306" t="s">
        <v>2</v>
      </c>
      <c r="C383" s="302" t="s">
        <v>3</v>
      </c>
      <c r="D383" s="302" t="s">
        <v>4</v>
      </c>
      <c r="E383" s="327" t="s">
        <v>107</v>
      </c>
      <c r="F383" s="327"/>
      <c r="G383" s="310" t="s">
        <v>5</v>
      </c>
      <c r="H383" s="306" t="s">
        <v>6</v>
      </c>
      <c r="I383" s="306" t="s">
        <v>7</v>
      </c>
      <c r="J383" s="306" t="s">
        <v>8</v>
      </c>
    </row>
    <row r="384" spans="1:11" s="293" customFormat="1" ht="24" customHeight="1" x14ac:dyDescent="0.2">
      <c r="A384" s="303" t="s">
        <v>108</v>
      </c>
      <c r="B384" s="296" t="s">
        <v>878</v>
      </c>
      <c r="C384" s="303" t="s">
        <v>12</v>
      </c>
      <c r="D384" s="303" t="s">
        <v>877</v>
      </c>
      <c r="E384" s="326" t="s">
        <v>918</v>
      </c>
      <c r="F384" s="326"/>
      <c r="G384" s="295" t="s">
        <v>17</v>
      </c>
      <c r="H384" s="173">
        <v>1</v>
      </c>
      <c r="I384" s="297">
        <v>15.46</v>
      </c>
      <c r="J384" s="297">
        <v>15.46</v>
      </c>
    </row>
    <row r="385" spans="1:11" s="293" customFormat="1" ht="24" customHeight="1" x14ac:dyDescent="0.2">
      <c r="A385" s="304" t="s">
        <v>110</v>
      </c>
      <c r="B385" s="166" t="s">
        <v>919</v>
      </c>
      <c r="C385" s="304" t="s">
        <v>12</v>
      </c>
      <c r="D385" s="304" t="s">
        <v>920</v>
      </c>
      <c r="E385" s="329" t="s">
        <v>113</v>
      </c>
      <c r="F385" s="329"/>
      <c r="G385" s="165" t="s">
        <v>114</v>
      </c>
      <c r="H385" s="168">
        <v>0.3</v>
      </c>
      <c r="I385" s="167">
        <v>16.940000000000001</v>
      </c>
      <c r="J385" s="167">
        <v>5.08</v>
      </c>
    </row>
    <row r="386" spans="1:11" s="293" customFormat="1" ht="24" customHeight="1" x14ac:dyDescent="0.2">
      <c r="A386" s="304" t="s">
        <v>110</v>
      </c>
      <c r="B386" s="166" t="s">
        <v>115</v>
      </c>
      <c r="C386" s="304" t="s">
        <v>12</v>
      </c>
      <c r="D386" s="304" t="s">
        <v>116</v>
      </c>
      <c r="E386" s="329" t="s">
        <v>113</v>
      </c>
      <c r="F386" s="329"/>
      <c r="G386" s="165" t="s">
        <v>114</v>
      </c>
      <c r="H386" s="168">
        <v>0.3</v>
      </c>
      <c r="I386" s="167">
        <v>11.78</v>
      </c>
      <c r="J386" s="167">
        <v>3.53</v>
      </c>
    </row>
    <row r="387" spans="1:11" s="293" customFormat="1" ht="24" customHeight="1" x14ac:dyDescent="0.2">
      <c r="A387" s="305" t="s">
        <v>117</v>
      </c>
      <c r="B387" s="175" t="s">
        <v>921</v>
      </c>
      <c r="C387" s="305" t="s">
        <v>12</v>
      </c>
      <c r="D387" s="305" t="s">
        <v>922</v>
      </c>
      <c r="E387" s="321" t="s">
        <v>118</v>
      </c>
      <c r="F387" s="321"/>
      <c r="G387" s="174" t="s">
        <v>411</v>
      </c>
      <c r="H387" s="177">
        <v>0.28999999999999998</v>
      </c>
      <c r="I387" s="176">
        <v>23.63</v>
      </c>
      <c r="J387" s="176">
        <v>6.85</v>
      </c>
    </row>
    <row r="388" spans="1:11" s="293" customFormat="1" x14ac:dyDescent="0.2">
      <c r="A388" s="301"/>
      <c r="B388" s="301"/>
      <c r="C388" s="301"/>
      <c r="D388" s="301"/>
      <c r="E388" s="301" t="s">
        <v>119</v>
      </c>
      <c r="F388" s="178">
        <v>3.7244150062435528</v>
      </c>
      <c r="G388" s="301" t="s">
        <v>120</v>
      </c>
      <c r="H388" s="178">
        <v>3.14</v>
      </c>
      <c r="I388" s="301" t="s">
        <v>121</v>
      </c>
      <c r="J388" s="178">
        <v>6.86</v>
      </c>
    </row>
    <row r="389" spans="1:11" s="293" customFormat="1" ht="15" thickBot="1" x14ac:dyDescent="0.25">
      <c r="A389" s="301"/>
      <c r="B389" s="301"/>
      <c r="C389" s="301"/>
      <c r="D389" s="301"/>
      <c r="E389" s="301" t="s">
        <v>122</v>
      </c>
      <c r="F389" s="178">
        <v>4.53</v>
      </c>
      <c r="G389" s="301"/>
      <c r="H389" s="322" t="s">
        <v>123</v>
      </c>
      <c r="I389" s="322"/>
      <c r="J389" s="178">
        <v>19.989999999999998</v>
      </c>
    </row>
    <row r="390" spans="1:11" s="293" customFormat="1" ht="0.95" customHeight="1" thickTop="1" x14ac:dyDescent="0.2">
      <c r="A390" s="164"/>
      <c r="B390" s="164"/>
      <c r="C390" s="164"/>
      <c r="D390" s="164"/>
      <c r="E390" s="164"/>
      <c r="F390" s="164"/>
      <c r="G390" s="164"/>
      <c r="H390" s="164"/>
      <c r="I390" s="164"/>
      <c r="J390" s="164"/>
    </row>
    <row r="391" spans="1:11" s="293" customFormat="1" ht="50.1" customHeight="1" x14ac:dyDescent="0.25">
      <c r="A391" s="406" t="s">
        <v>510</v>
      </c>
      <c r="B391" s="407"/>
      <c r="C391" s="407"/>
      <c r="D391" s="407"/>
      <c r="E391" s="407"/>
      <c r="F391" s="407"/>
      <c r="G391" s="407"/>
      <c r="H391" s="407"/>
      <c r="I391" s="407"/>
      <c r="J391" s="407"/>
      <c r="K391" s="407"/>
    </row>
    <row r="392" spans="1:11" s="293" customFormat="1" ht="18" customHeight="1" x14ac:dyDescent="0.2">
      <c r="A392" s="302"/>
      <c r="B392" s="306" t="s">
        <v>2</v>
      </c>
      <c r="C392" s="302" t="s">
        <v>3</v>
      </c>
      <c r="D392" s="302" t="s">
        <v>4</v>
      </c>
      <c r="E392" s="327" t="s">
        <v>107</v>
      </c>
      <c r="F392" s="327"/>
      <c r="G392" s="310" t="s">
        <v>5</v>
      </c>
      <c r="H392" s="306" t="s">
        <v>6</v>
      </c>
      <c r="I392" s="306" t="s">
        <v>7</v>
      </c>
      <c r="J392" s="306" t="s">
        <v>8</v>
      </c>
    </row>
    <row r="393" spans="1:11" s="293" customFormat="1" ht="24" customHeight="1" x14ac:dyDescent="0.2">
      <c r="A393" s="303" t="s">
        <v>108</v>
      </c>
      <c r="B393" s="296" t="s">
        <v>229</v>
      </c>
      <c r="C393" s="303" t="s">
        <v>12</v>
      </c>
      <c r="D393" s="303" t="s">
        <v>230</v>
      </c>
      <c r="E393" s="326" t="s">
        <v>113</v>
      </c>
      <c r="F393" s="326"/>
      <c r="G393" s="295" t="s">
        <v>114</v>
      </c>
      <c r="H393" s="173">
        <v>1</v>
      </c>
      <c r="I393" s="297">
        <v>11.67</v>
      </c>
      <c r="J393" s="297">
        <v>11.67</v>
      </c>
    </row>
    <row r="394" spans="1:11" s="293" customFormat="1" ht="24" customHeight="1" x14ac:dyDescent="0.2">
      <c r="A394" s="304" t="s">
        <v>110</v>
      </c>
      <c r="B394" s="166" t="s">
        <v>351</v>
      </c>
      <c r="C394" s="304" t="s">
        <v>12</v>
      </c>
      <c r="D394" s="304" t="s">
        <v>352</v>
      </c>
      <c r="E394" s="329" t="s">
        <v>113</v>
      </c>
      <c r="F394" s="329"/>
      <c r="G394" s="165" t="s">
        <v>114</v>
      </c>
      <c r="H394" s="168">
        <v>1</v>
      </c>
      <c r="I394" s="167">
        <v>7.0000000000000007E-2</v>
      </c>
      <c r="J394" s="167">
        <v>7.0000000000000007E-2</v>
      </c>
    </row>
    <row r="395" spans="1:11" s="293" customFormat="1" ht="24" customHeight="1" x14ac:dyDescent="0.2">
      <c r="A395" s="305" t="s">
        <v>117</v>
      </c>
      <c r="B395" s="175" t="s">
        <v>353</v>
      </c>
      <c r="C395" s="305" t="s">
        <v>12</v>
      </c>
      <c r="D395" s="305" t="s">
        <v>354</v>
      </c>
      <c r="E395" s="321" t="s">
        <v>174</v>
      </c>
      <c r="F395" s="321"/>
      <c r="G395" s="174" t="s">
        <v>114</v>
      </c>
      <c r="H395" s="177">
        <v>1</v>
      </c>
      <c r="I395" s="176">
        <v>9.24</v>
      </c>
      <c r="J395" s="176">
        <v>9.24</v>
      </c>
    </row>
    <row r="396" spans="1:11" s="293" customFormat="1" ht="24" customHeight="1" x14ac:dyDescent="0.2">
      <c r="A396" s="305" t="s">
        <v>117</v>
      </c>
      <c r="B396" s="175" t="s">
        <v>355</v>
      </c>
      <c r="C396" s="305" t="s">
        <v>12</v>
      </c>
      <c r="D396" s="305" t="s">
        <v>356</v>
      </c>
      <c r="E396" s="321" t="s">
        <v>157</v>
      </c>
      <c r="F396" s="321"/>
      <c r="G396" s="174" t="s">
        <v>114</v>
      </c>
      <c r="H396" s="177">
        <v>1</v>
      </c>
      <c r="I396" s="176">
        <v>0.01</v>
      </c>
      <c r="J396" s="176">
        <v>0.01</v>
      </c>
    </row>
    <row r="397" spans="1:11" s="293" customFormat="1" ht="24" customHeight="1" x14ac:dyDescent="0.2">
      <c r="A397" s="305" t="s">
        <v>117</v>
      </c>
      <c r="B397" s="175" t="s">
        <v>528</v>
      </c>
      <c r="C397" s="305" t="s">
        <v>12</v>
      </c>
      <c r="D397" s="305" t="s">
        <v>529</v>
      </c>
      <c r="E397" s="321" t="s">
        <v>185</v>
      </c>
      <c r="F397" s="321"/>
      <c r="G397" s="174" t="s">
        <v>114</v>
      </c>
      <c r="H397" s="177">
        <v>1</v>
      </c>
      <c r="I397" s="176">
        <v>0.96</v>
      </c>
      <c r="J397" s="176">
        <v>0.96</v>
      </c>
    </row>
    <row r="398" spans="1:11" s="293" customFormat="1" ht="24" customHeight="1" x14ac:dyDescent="0.2">
      <c r="A398" s="305" t="s">
        <v>117</v>
      </c>
      <c r="B398" s="175" t="s">
        <v>357</v>
      </c>
      <c r="C398" s="305" t="s">
        <v>12</v>
      </c>
      <c r="D398" s="305" t="s">
        <v>358</v>
      </c>
      <c r="E398" s="321" t="s">
        <v>157</v>
      </c>
      <c r="F398" s="321"/>
      <c r="G398" s="174" t="s">
        <v>114</v>
      </c>
      <c r="H398" s="177">
        <v>1</v>
      </c>
      <c r="I398" s="176">
        <v>0.35</v>
      </c>
      <c r="J398" s="176">
        <v>0.35</v>
      </c>
    </row>
    <row r="399" spans="1:11" s="293" customFormat="1" ht="24" customHeight="1" x14ac:dyDescent="0.2">
      <c r="A399" s="305" t="s">
        <v>117</v>
      </c>
      <c r="B399" s="175" t="s">
        <v>530</v>
      </c>
      <c r="C399" s="305" t="s">
        <v>12</v>
      </c>
      <c r="D399" s="305" t="s">
        <v>531</v>
      </c>
      <c r="E399" s="321" t="s">
        <v>185</v>
      </c>
      <c r="F399" s="321"/>
      <c r="G399" s="174" t="s">
        <v>114</v>
      </c>
      <c r="H399" s="177">
        <v>1</v>
      </c>
      <c r="I399" s="176">
        <v>0.5</v>
      </c>
      <c r="J399" s="176">
        <v>0.5</v>
      </c>
    </row>
    <row r="400" spans="1:11" s="293" customFormat="1" ht="24" customHeight="1" x14ac:dyDescent="0.2">
      <c r="A400" s="305" t="s">
        <v>117</v>
      </c>
      <c r="B400" s="175" t="s">
        <v>359</v>
      </c>
      <c r="C400" s="305" t="s">
        <v>12</v>
      </c>
      <c r="D400" s="305" t="s">
        <v>360</v>
      </c>
      <c r="E400" s="321" t="s">
        <v>361</v>
      </c>
      <c r="F400" s="321"/>
      <c r="G400" s="174" t="s">
        <v>114</v>
      </c>
      <c r="H400" s="177">
        <v>1</v>
      </c>
      <c r="I400" s="176">
        <v>0.01</v>
      </c>
      <c r="J400" s="176">
        <v>0.01</v>
      </c>
    </row>
    <row r="401" spans="1:10" s="293" customFormat="1" ht="24" customHeight="1" x14ac:dyDescent="0.2">
      <c r="A401" s="305" t="s">
        <v>117</v>
      </c>
      <c r="B401" s="175" t="s">
        <v>362</v>
      </c>
      <c r="C401" s="305" t="s">
        <v>12</v>
      </c>
      <c r="D401" s="305" t="s">
        <v>363</v>
      </c>
      <c r="E401" s="321" t="s">
        <v>317</v>
      </c>
      <c r="F401" s="321"/>
      <c r="G401" s="174" t="s">
        <v>114</v>
      </c>
      <c r="H401" s="177">
        <v>1</v>
      </c>
      <c r="I401" s="176">
        <v>0.53</v>
      </c>
      <c r="J401" s="176">
        <v>0.53</v>
      </c>
    </row>
    <row r="402" spans="1:10" s="293" customFormat="1" x14ac:dyDescent="0.2">
      <c r="A402" s="301"/>
      <c r="B402" s="301"/>
      <c r="C402" s="301"/>
      <c r="D402" s="301"/>
      <c r="E402" s="301" t="s">
        <v>119</v>
      </c>
      <c r="F402" s="178">
        <v>5.0545631999999996</v>
      </c>
      <c r="G402" s="301" t="s">
        <v>120</v>
      </c>
      <c r="H402" s="178">
        <v>4.26</v>
      </c>
      <c r="I402" s="301" t="s">
        <v>121</v>
      </c>
      <c r="J402" s="178">
        <v>9.31</v>
      </c>
    </row>
    <row r="403" spans="1:10" s="293" customFormat="1" ht="15" thickBot="1" x14ac:dyDescent="0.25">
      <c r="A403" s="301"/>
      <c r="B403" s="301"/>
      <c r="C403" s="301"/>
      <c r="D403" s="301"/>
      <c r="E403" s="301" t="s">
        <v>122</v>
      </c>
      <c r="F403" s="178">
        <v>3.42</v>
      </c>
      <c r="G403" s="301"/>
      <c r="H403" s="322" t="s">
        <v>123</v>
      </c>
      <c r="I403" s="322"/>
      <c r="J403" s="178">
        <v>15.09</v>
      </c>
    </row>
    <row r="404" spans="1:10" s="293" customFormat="1" ht="0.95" customHeight="1" thickTop="1" x14ac:dyDescent="0.2">
      <c r="A404" s="164"/>
      <c r="B404" s="164"/>
      <c r="C404" s="164"/>
      <c r="D404" s="164"/>
      <c r="E404" s="164"/>
      <c r="F404" s="164"/>
      <c r="G404" s="164"/>
      <c r="H404" s="164"/>
      <c r="I404" s="164"/>
      <c r="J404" s="164"/>
    </row>
    <row r="405" spans="1:10" s="293" customFormat="1" ht="18" customHeight="1" x14ac:dyDescent="0.2">
      <c r="A405" s="302"/>
      <c r="B405" s="306" t="s">
        <v>2</v>
      </c>
      <c r="C405" s="302" t="s">
        <v>3</v>
      </c>
      <c r="D405" s="302" t="s">
        <v>4</v>
      </c>
      <c r="E405" s="327" t="s">
        <v>107</v>
      </c>
      <c r="F405" s="327"/>
      <c r="G405" s="310" t="s">
        <v>5</v>
      </c>
      <c r="H405" s="306" t="s">
        <v>6</v>
      </c>
      <c r="I405" s="306" t="s">
        <v>7</v>
      </c>
      <c r="J405" s="306" t="s">
        <v>8</v>
      </c>
    </row>
    <row r="406" spans="1:10" s="293" customFormat="1" ht="24" customHeight="1" x14ac:dyDescent="0.2">
      <c r="A406" s="303" t="s">
        <v>108</v>
      </c>
      <c r="B406" s="296" t="s">
        <v>135</v>
      </c>
      <c r="C406" s="303" t="s">
        <v>12</v>
      </c>
      <c r="D406" s="303" t="s">
        <v>136</v>
      </c>
      <c r="E406" s="326" t="s">
        <v>113</v>
      </c>
      <c r="F406" s="326"/>
      <c r="G406" s="295" t="s">
        <v>114</v>
      </c>
      <c r="H406" s="173">
        <v>1</v>
      </c>
      <c r="I406" s="297">
        <v>12.88</v>
      </c>
      <c r="J406" s="297">
        <v>12.88</v>
      </c>
    </row>
    <row r="407" spans="1:10" s="293" customFormat="1" ht="24" customHeight="1" x14ac:dyDescent="0.2">
      <c r="A407" s="304" t="s">
        <v>110</v>
      </c>
      <c r="B407" s="166" t="s">
        <v>364</v>
      </c>
      <c r="C407" s="304" t="s">
        <v>12</v>
      </c>
      <c r="D407" s="304" t="s">
        <v>365</v>
      </c>
      <c r="E407" s="329" t="s">
        <v>113</v>
      </c>
      <c r="F407" s="329"/>
      <c r="G407" s="165" t="s">
        <v>114</v>
      </c>
      <c r="H407" s="168">
        <v>1</v>
      </c>
      <c r="I407" s="167">
        <v>0.1</v>
      </c>
      <c r="J407" s="167">
        <v>0.1</v>
      </c>
    </row>
    <row r="408" spans="1:10" s="293" customFormat="1" ht="24" customHeight="1" x14ac:dyDescent="0.2">
      <c r="A408" s="305" t="s">
        <v>117</v>
      </c>
      <c r="B408" s="175" t="s">
        <v>355</v>
      </c>
      <c r="C408" s="305" t="s">
        <v>12</v>
      </c>
      <c r="D408" s="305" t="s">
        <v>356</v>
      </c>
      <c r="E408" s="321" t="s">
        <v>157</v>
      </c>
      <c r="F408" s="321"/>
      <c r="G408" s="174" t="s">
        <v>114</v>
      </c>
      <c r="H408" s="177">
        <v>1</v>
      </c>
      <c r="I408" s="176">
        <v>0.01</v>
      </c>
      <c r="J408" s="176">
        <v>0.01</v>
      </c>
    </row>
    <row r="409" spans="1:10" s="293" customFormat="1" ht="24" customHeight="1" x14ac:dyDescent="0.2">
      <c r="A409" s="305" t="s">
        <v>117</v>
      </c>
      <c r="B409" s="175" t="s">
        <v>366</v>
      </c>
      <c r="C409" s="305" t="s">
        <v>12</v>
      </c>
      <c r="D409" s="305" t="s">
        <v>367</v>
      </c>
      <c r="E409" s="321" t="s">
        <v>174</v>
      </c>
      <c r="F409" s="321"/>
      <c r="G409" s="174" t="s">
        <v>114</v>
      </c>
      <c r="H409" s="177">
        <v>1</v>
      </c>
      <c r="I409" s="176">
        <v>10.46</v>
      </c>
      <c r="J409" s="176">
        <v>10.46</v>
      </c>
    </row>
    <row r="410" spans="1:10" s="293" customFormat="1" ht="24" customHeight="1" x14ac:dyDescent="0.2">
      <c r="A410" s="305" t="s">
        <v>117</v>
      </c>
      <c r="B410" s="175" t="s">
        <v>532</v>
      </c>
      <c r="C410" s="305" t="s">
        <v>12</v>
      </c>
      <c r="D410" s="305" t="s">
        <v>533</v>
      </c>
      <c r="E410" s="321" t="s">
        <v>185</v>
      </c>
      <c r="F410" s="321"/>
      <c r="G410" s="174" t="s">
        <v>114</v>
      </c>
      <c r="H410" s="177">
        <v>1</v>
      </c>
      <c r="I410" s="176">
        <v>1.08</v>
      </c>
      <c r="J410" s="176">
        <v>1.08</v>
      </c>
    </row>
    <row r="411" spans="1:10" s="293" customFormat="1" ht="24" customHeight="1" x14ac:dyDescent="0.2">
      <c r="A411" s="305" t="s">
        <v>117</v>
      </c>
      <c r="B411" s="175" t="s">
        <v>357</v>
      </c>
      <c r="C411" s="305" t="s">
        <v>12</v>
      </c>
      <c r="D411" s="305" t="s">
        <v>358</v>
      </c>
      <c r="E411" s="321" t="s">
        <v>157</v>
      </c>
      <c r="F411" s="321"/>
      <c r="G411" s="174" t="s">
        <v>114</v>
      </c>
      <c r="H411" s="177">
        <v>1</v>
      </c>
      <c r="I411" s="176">
        <v>0.35</v>
      </c>
      <c r="J411" s="176">
        <v>0.35</v>
      </c>
    </row>
    <row r="412" spans="1:10" s="293" customFormat="1" ht="24" customHeight="1" x14ac:dyDescent="0.2">
      <c r="A412" s="305" t="s">
        <v>117</v>
      </c>
      <c r="B412" s="175" t="s">
        <v>534</v>
      </c>
      <c r="C412" s="305" t="s">
        <v>12</v>
      </c>
      <c r="D412" s="305" t="s">
        <v>535</v>
      </c>
      <c r="E412" s="321" t="s">
        <v>185</v>
      </c>
      <c r="F412" s="321"/>
      <c r="G412" s="174" t="s">
        <v>114</v>
      </c>
      <c r="H412" s="177">
        <v>1</v>
      </c>
      <c r="I412" s="176">
        <v>0.34</v>
      </c>
      <c r="J412" s="176">
        <v>0.34</v>
      </c>
    </row>
    <row r="413" spans="1:10" s="293" customFormat="1" ht="24" customHeight="1" x14ac:dyDescent="0.2">
      <c r="A413" s="305" t="s">
        <v>117</v>
      </c>
      <c r="B413" s="175" t="s">
        <v>359</v>
      </c>
      <c r="C413" s="305" t="s">
        <v>12</v>
      </c>
      <c r="D413" s="305" t="s">
        <v>360</v>
      </c>
      <c r="E413" s="321" t="s">
        <v>361</v>
      </c>
      <c r="F413" s="321"/>
      <c r="G413" s="174" t="s">
        <v>114</v>
      </c>
      <c r="H413" s="177">
        <v>1</v>
      </c>
      <c r="I413" s="176">
        <v>0.01</v>
      </c>
      <c r="J413" s="176">
        <v>0.01</v>
      </c>
    </row>
    <row r="414" spans="1:10" s="293" customFormat="1" ht="24" customHeight="1" x14ac:dyDescent="0.2">
      <c r="A414" s="305" t="s">
        <v>117</v>
      </c>
      <c r="B414" s="175" t="s">
        <v>362</v>
      </c>
      <c r="C414" s="305" t="s">
        <v>12</v>
      </c>
      <c r="D414" s="305" t="s">
        <v>363</v>
      </c>
      <c r="E414" s="321" t="s">
        <v>317</v>
      </c>
      <c r="F414" s="321"/>
      <c r="G414" s="174" t="s">
        <v>114</v>
      </c>
      <c r="H414" s="177">
        <v>1</v>
      </c>
      <c r="I414" s="176">
        <v>0.53</v>
      </c>
      <c r="J414" s="176">
        <v>0.53</v>
      </c>
    </row>
    <row r="415" spans="1:10" s="293" customFormat="1" x14ac:dyDescent="0.2">
      <c r="A415" s="301"/>
      <c r="B415" s="301"/>
      <c r="C415" s="301"/>
      <c r="D415" s="301"/>
      <c r="E415" s="301" t="s">
        <v>119</v>
      </c>
      <c r="F415" s="178">
        <v>5.7332102999999996</v>
      </c>
      <c r="G415" s="301" t="s">
        <v>120</v>
      </c>
      <c r="H415" s="178">
        <v>4.83</v>
      </c>
      <c r="I415" s="301" t="s">
        <v>121</v>
      </c>
      <c r="J415" s="178">
        <v>10.56</v>
      </c>
    </row>
    <row r="416" spans="1:10" s="293" customFormat="1" ht="15" thickBot="1" x14ac:dyDescent="0.25">
      <c r="A416" s="301"/>
      <c r="B416" s="301"/>
      <c r="C416" s="301"/>
      <c r="D416" s="301"/>
      <c r="E416" s="301" t="s">
        <v>122</v>
      </c>
      <c r="F416" s="178">
        <v>3.78</v>
      </c>
      <c r="G416" s="301"/>
      <c r="H416" s="322" t="s">
        <v>123</v>
      </c>
      <c r="I416" s="322"/>
      <c r="J416" s="178">
        <v>16.66</v>
      </c>
    </row>
    <row r="417" spans="1:10" s="293" customFormat="1" ht="0.95" customHeight="1" thickTop="1" x14ac:dyDescent="0.2">
      <c r="A417" s="164"/>
      <c r="B417" s="164"/>
      <c r="C417" s="164"/>
      <c r="D417" s="164"/>
      <c r="E417" s="164"/>
      <c r="F417" s="164"/>
      <c r="G417" s="164"/>
      <c r="H417" s="164"/>
      <c r="I417" s="164"/>
      <c r="J417" s="164"/>
    </row>
    <row r="418" spans="1:10" s="293" customFormat="1" ht="18" customHeight="1" x14ac:dyDescent="0.2">
      <c r="A418" s="302"/>
      <c r="B418" s="306" t="s">
        <v>2</v>
      </c>
      <c r="C418" s="302" t="s">
        <v>3</v>
      </c>
      <c r="D418" s="302" t="s">
        <v>4</v>
      </c>
      <c r="E418" s="327" t="s">
        <v>107</v>
      </c>
      <c r="F418" s="327"/>
      <c r="G418" s="310" t="s">
        <v>5</v>
      </c>
      <c r="H418" s="306" t="s">
        <v>6</v>
      </c>
      <c r="I418" s="306" t="s">
        <v>7</v>
      </c>
      <c r="J418" s="306" t="s">
        <v>8</v>
      </c>
    </row>
    <row r="419" spans="1:10" s="293" customFormat="1" ht="24" customHeight="1" x14ac:dyDescent="0.2">
      <c r="A419" s="303" t="s">
        <v>108</v>
      </c>
      <c r="B419" s="296" t="s">
        <v>671</v>
      </c>
      <c r="C419" s="303" t="s">
        <v>12</v>
      </c>
      <c r="D419" s="303" t="s">
        <v>672</v>
      </c>
      <c r="E419" s="326" t="s">
        <v>113</v>
      </c>
      <c r="F419" s="326"/>
      <c r="G419" s="295" t="s">
        <v>114</v>
      </c>
      <c r="H419" s="173">
        <v>1</v>
      </c>
      <c r="I419" s="297">
        <v>9.7100000000000009</v>
      </c>
      <c r="J419" s="297">
        <v>9.7100000000000009</v>
      </c>
    </row>
    <row r="420" spans="1:10" s="293" customFormat="1" ht="24" customHeight="1" x14ac:dyDescent="0.2">
      <c r="A420" s="304" t="s">
        <v>110</v>
      </c>
      <c r="B420" s="166" t="s">
        <v>673</v>
      </c>
      <c r="C420" s="304" t="s">
        <v>12</v>
      </c>
      <c r="D420" s="304" t="s">
        <v>674</v>
      </c>
      <c r="E420" s="329" t="s">
        <v>113</v>
      </c>
      <c r="F420" s="329"/>
      <c r="G420" s="165" t="s">
        <v>114</v>
      </c>
      <c r="H420" s="168">
        <v>1</v>
      </c>
      <c r="I420" s="167">
        <v>0.06</v>
      </c>
      <c r="J420" s="167">
        <v>0.06</v>
      </c>
    </row>
    <row r="421" spans="1:10" s="293" customFormat="1" ht="24" customHeight="1" x14ac:dyDescent="0.2">
      <c r="A421" s="305" t="s">
        <v>117</v>
      </c>
      <c r="B421" s="175" t="s">
        <v>675</v>
      </c>
      <c r="C421" s="305" t="s">
        <v>12</v>
      </c>
      <c r="D421" s="305" t="s">
        <v>676</v>
      </c>
      <c r="E421" s="321" t="s">
        <v>174</v>
      </c>
      <c r="F421" s="321"/>
      <c r="G421" s="174" t="s">
        <v>114</v>
      </c>
      <c r="H421" s="177">
        <v>1</v>
      </c>
      <c r="I421" s="176">
        <v>8.08</v>
      </c>
      <c r="J421" s="176">
        <v>8.08</v>
      </c>
    </row>
    <row r="422" spans="1:10" s="293" customFormat="1" ht="24" customHeight="1" x14ac:dyDescent="0.2">
      <c r="A422" s="305" t="s">
        <v>117</v>
      </c>
      <c r="B422" s="175" t="s">
        <v>355</v>
      </c>
      <c r="C422" s="305" t="s">
        <v>12</v>
      </c>
      <c r="D422" s="305" t="s">
        <v>356</v>
      </c>
      <c r="E422" s="321" t="s">
        <v>157</v>
      </c>
      <c r="F422" s="321"/>
      <c r="G422" s="174" t="s">
        <v>114</v>
      </c>
      <c r="H422" s="177">
        <v>1</v>
      </c>
      <c r="I422" s="176">
        <v>0.01</v>
      </c>
      <c r="J422" s="176">
        <v>0.01</v>
      </c>
    </row>
    <row r="423" spans="1:10" s="293" customFormat="1" ht="24" customHeight="1" x14ac:dyDescent="0.2">
      <c r="A423" s="305" t="s">
        <v>117</v>
      </c>
      <c r="B423" s="175" t="s">
        <v>556</v>
      </c>
      <c r="C423" s="305" t="s">
        <v>12</v>
      </c>
      <c r="D423" s="305" t="s">
        <v>557</v>
      </c>
      <c r="E423" s="321" t="s">
        <v>185</v>
      </c>
      <c r="F423" s="321"/>
      <c r="G423" s="174" t="s">
        <v>114</v>
      </c>
      <c r="H423" s="177">
        <v>1</v>
      </c>
      <c r="I423" s="176">
        <v>0.66</v>
      </c>
      <c r="J423" s="176">
        <v>0.66</v>
      </c>
    </row>
    <row r="424" spans="1:10" s="293" customFormat="1" ht="24" customHeight="1" x14ac:dyDescent="0.2">
      <c r="A424" s="305" t="s">
        <v>117</v>
      </c>
      <c r="B424" s="175" t="s">
        <v>357</v>
      </c>
      <c r="C424" s="305" t="s">
        <v>12</v>
      </c>
      <c r="D424" s="305" t="s">
        <v>358</v>
      </c>
      <c r="E424" s="321" t="s">
        <v>157</v>
      </c>
      <c r="F424" s="321"/>
      <c r="G424" s="174" t="s">
        <v>114</v>
      </c>
      <c r="H424" s="177">
        <v>1</v>
      </c>
      <c r="I424" s="176">
        <v>0.35</v>
      </c>
      <c r="J424" s="176">
        <v>0.35</v>
      </c>
    </row>
    <row r="425" spans="1:10" s="293" customFormat="1" ht="24" customHeight="1" x14ac:dyDescent="0.2">
      <c r="A425" s="305" t="s">
        <v>117</v>
      </c>
      <c r="B425" s="175" t="s">
        <v>558</v>
      </c>
      <c r="C425" s="305" t="s">
        <v>12</v>
      </c>
      <c r="D425" s="305" t="s">
        <v>559</v>
      </c>
      <c r="E425" s="321" t="s">
        <v>185</v>
      </c>
      <c r="F425" s="321"/>
      <c r="G425" s="174" t="s">
        <v>114</v>
      </c>
      <c r="H425" s="177">
        <v>1</v>
      </c>
      <c r="I425" s="176">
        <v>0.01</v>
      </c>
      <c r="J425" s="176">
        <v>0.01</v>
      </c>
    </row>
    <row r="426" spans="1:10" s="293" customFormat="1" ht="24" customHeight="1" x14ac:dyDescent="0.2">
      <c r="A426" s="305" t="s">
        <v>117</v>
      </c>
      <c r="B426" s="175" t="s">
        <v>359</v>
      </c>
      <c r="C426" s="305" t="s">
        <v>12</v>
      </c>
      <c r="D426" s="305" t="s">
        <v>360</v>
      </c>
      <c r="E426" s="321" t="s">
        <v>361</v>
      </c>
      <c r="F426" s="321"/>
      <c r="G426" s="174" t="s">
        <v>114</v>
      </c>
      <c r="H426" s="177">
        <v>1</v>
      </c>
      <c r="I426" s="176">
        <v>0.01</v>
      </c>
      <c r="J426" s="176">
        <v>0.01</v>
      </c>
    </row>
    <row r="427" spans="1:10" s="293" customFormat="1" ht="24" customHeight="1" x14ac:dyDescent="0.2">
      <c r="A427" s="305" t="s">
        <v>117</v>
      </c>
      <c r="B427" s="175" t="s">
        <v>362</v>
      </c>
      <c r="C427" s="305" t="s">
        <v>12</v>
      </c>
      <c r="D427" s="305" t="s">
        <v>363</v>
      </c>
      <c r="E427" s="321" t="s">
        <v>317</v>
      </c>
      <c r="F427" s="321"/>
      <c r="G427" s="174" t="s">
        <v>114</v>
      </c>
      <c r="H427" s="177">
        <v>1</v>
      </c>
      <c r="I427" s="176">
        <v>0.53</v>
      </c>
      <c r="J427" s="176">
        <v>0.53</v>
      </c>
    </row>
    <row r="428" spans="1:10" s="293" customFormat="1" x14ac:dyDescent="0.2">
      <c r="A428" s="301"/>
      <c r="B428" s="301"/>
      <c r="C428" s="301"/>
      <c r="D428" s="301"/>
      <c r="E428" s="301" t="s">
        <v>119</v>
      </c>
      <c r="F428" s="178">
        <v>4.419349584668006</v>
      </c>
      <c r="G428" s="301" t="s">
        <v>120</v>
      </c>
      <c r="H428" s="178">
        <v>3.72</v>
      </c>
      <c r="I428" s="301" t="s">
        <v>121</v>
      </c>
      <c r="J428" s="178">
        <v>8.14</v>
      </c>
    </row>
    <row r="429" spans="1:10" s="293" customFormat="1" ht="15" thickBot="1" x14ac:dyDescent="0.25">
      <c r="A429" s="301"/>
      <c r="B429" s="301"/>
      <c r="C429" s="301"/>
      <c r="D429" s="301"/>
      <c r="E429" s="301" t="s">
        <v>122</v>
      </c>
      <c r="F429" s="178">
        <v>2.84</v>
      </c>
      <c r="G429" s="301"/>
      <c r="H429" s="322" t="s">
        <v>123</v>
      </c>
      <c r="I429" s="322"/>
      <c r="J429" s="178">
        <v>12.55</v>
      </c>
    </row>
    <row r="430" spans="1:10" s="293" customFormat="1" ht="0.95" customHeight="1" thickTop="1" x14ac:dyDescent="0.2">
      <c r="A430" s="164"/>
      <c r="B430" s="164"/>
      <c r="C430" s="164"/>
      <c r="D430" s="164"/>
      <c r="E430" s="164"/>
      <c r="F430" s="164"/>
      <c r="G430" s="164"/>
      <c r="H430" s="164"/>
      <c r="I430" s="164"/>
      <c r="J430" s="164"/>
    </row>
    <row r="431" spans="1:10" s="293" customFormat="1" ht="18" customHeight="1" x14ac:dyDescent="0.2">
      <c r="A431" s="302"/>
      <c r="B431" s="306" t="s">
        <v>2</v>
      </c>
      <c r="C431" s="302" t="s">
        <v>3</v>
      </c>
      <c r="D431" s="302" t="s">
        <v>4</v>
      </c>
      <c r="E431" s="327" t="s">
        <v>107</v>
      </c>
      <c r="F431" s="327"/>
      <c r="G431" s="310" t="s">
        <v>5</v>
      </c>
      <c r="H431" s="306" t="s">
        <v>6</v>
      </c>
      <c r="I431" s="306" t="s">
        <v>7</v>
      </c>
      <c r="J431" s="306" t="s">
        <v>8</v>
      </c>
    </row>
    <row r="432" spans="1:10" s="293" customFormat="1" ht="24" customHeight="1" x14ac:dyDescent="0.2">
      <c r="A432" s="303" t="s">
        <v>108</v>
      </c>
      <c r="B432" s="296" t="s">
        <v>153</v>
      </c>
      <c r="C432" s="303" t="s">
        <v>12</v>
      </c>
      <c r="D432" s="303" t="s">
        <v>154</v>
      </c>
      <c r="E432" s="326" t="s">
        <v>113</v>
      </c>
      <c r="F432" s="326"/>
      <c r="G432" s="295" t="s">
        <v>114</v>
      </c>
      <c r="H432" s="173">
        <v>1</v>
      </c>
      <c r="I432" s="297">
        <v>14.33</v>
      </c>
      <c r="J432" s="297">
        <v>14.33</v>
      </c>
    </row>
    <row r="433" spans="1:10" s="293" customFormat="1" ht="24" customHeight="1" x14ac:dyDescent="0.2">
      <c r="A433" s="304" t="s">
        <v>110</v>
      </c>
      <c r="B433" s="166" t="s">
        <v>368</v>
      </c>
      <c r="C433" s="304" t="s">
        <v>12</v>
      </c>
      <c r="D433" s="304" t="s">
        <v>369</v>
      </c>
      <c r="E433" s="329" t="s">
        <v>113</v>
      </c>
      <c r="F433" s="329"/>
      <c r="G433" s="165" t="s">
        <v>114</v>
      </c>
      <c r="H433" s="168">
        <v>1</v>
      </c>
      <c r="I433" s="167">
        <v>0.04</v>
      </c>
      <c r="J433" s="167">
        <v>0.04</v>
      </c>
    </row>
    <row r="434" spans="1:10" s="293" customFormat="1" ht="24" customHeight="1" x14ac:dyDescent="0.2">
      <c r="A434" s="305" t="s">
        <v>117</v>
      </c>
      <c r="B434" s="175" t="s">
        <v>370</v>
      </c>
      <c r="C434" s="305" t="s">
        <v>12</v>
      </c>
      <c r="D434" s="305" t="s">
        <v>371</v>
      </c>
      <c r="E434" s="321" t="s">
        <v>174</v>
      </c>
      <c r="F434" s="321"/>
      <c r="G434" s="174" t="s">
        <v>114</v>
      </c>
      <c r="H434" s="177">
        <v>1</v>
      </c>
      <c r="I434" s="176">
        <v>13.28</v>
      </c>
      <c r="J434" s="176">
        <v>13.28</v>
      </c>
    </row>
    <row r="435" spans="1:10" s="293" customFormat="1" ht="24" customHeight="1" x14ac:dyDescent="0.2">
      <c r="A435" s="305" t="s">
        <v>117</v>
      </c>
      <c r="B435" s="175" t="s">
        <v>540</v>
      </c>
      <c r="C435" s="305" t="s">
        <v>12</v>
      </c>
      <c r="D435" s="305" t="s">
        <v>541</v>
      </c>
      <c r="E435" s="321" t="s">
        <v>185</v>
      </c>
      <c r="F435" s="321"/>
      <c r="G435" s="174" t="s">
        <v>114</v>
      </c>
      <c r="H435" s="177">
        <v>1</v>
      </c>
      <c r="I435" s="176">
        <v>0.61</v>
      </c>
      <c r="J435" s="176">
        <v>0.61</v>
      </c>
    </row>
    <row r="436" spans="1:10" s="293" customFormat="1" ht="24" customHeight="1" x14ac:dyDescent="0.2">
      <c r="A436" s="305" t="s">
        <v>117</v>
      </c>
      <c r="B436" s="175" t="s">
        <v>357</v>
      </c>
      <c r="C436" s="305" t="s">
        <v>12</v>
      </c>
      <c r="D436" s="305" t="s">
        <v>358</v>
      </c>
      <c r="E436" s="321" t="s">
        <v>157</v>
      </c>
      <c r="F436" s="321"/>
      <c r="G436" s="174" t="s">
        <v>114</v>
      </c>
      <c r="H436" s="177">
        <v>1</v>
      </c>
      <c r="I436" s="176">
        <v>0.35</v>
      </c>
      <c r="J436" s="176">
        <v>0.35</v>
      </c>
    </row>
    <row r="437" spans="1:10" s="293" customFormat="1" ht="24" customHeight="1" x14ac:dyDescent="0.2">
      <c r="A437" s="305" t="s">
        <v>117</v>
      </c>
      <c r="B437" s="175" t="s">
        <v>542</v>
      </c>
      <c r="C437" s="305" t="s">
        <v>12</v>
      </c>
      <c r="D437" s="305" t="s">
        <v>543</v>
      </c>
      <c r="E437" s="321" t="s">
        <v>185</v>
      </c>
      <c r="F437" s="321"/>
      <c r="G437" s="174" t="s">
        <v>114</v>
      </c>
      <c r="H437" s="177">
        <v>1</v>
      </c>
      <c r="I437" s="176">
        <v>0.04</v>
      </c>
      <c r="J437" s="176">
        <v>0.04</v>
      </c>
    </row>
    <row r="438" spans="1:10" s="293" customFormat="1" ht="24" customHeight="1" x14ac:dyDescent="0.2">
      <c r="A438" s="305" t="s">
        <v>117</v>
      </c>
      <c r="B438" s="175" t="s">
        <v>359</v>
      </c>
      <c r="C438" s="305" t="s">
        <v>12</v>
      </c>
      <c r="D438" s="305" t="s">
        <v>360</v>
      </c>
      <c r="E438" s="321" t="s">
        <v>361</v>
      </c>
      <c r="F438" s="321"/>
      <c r="G438" s="174" t="s">
        <v>114</v>
      </c>
      <c r="H438" s="177">
        <v>1</v>
      </c>
      <c r="I438" s="176">
        <v>0.01</v>
      </c>
      <c r="J438" s="176">
        <v>0.01</v>
      </c>
    </row>
    <row r="439" spans="1:10" s="293" customFormat="1" x14ac:dyDescent="0.2">
      <c r="A439" s="301"/>
      <c r="B439" s="301"/>
      <c r="C439" s="301"/>
      <c r="D439" s="301"/>
      <c r="E439" s="301" t="s">
        <v>119</v>
      </c>
      <c r="F439" s="178">
        <v>7.2316630000000002</v>
      </c>
      <c r="G439" s="301" t="s">
        <v>120</v>
      </c>
      <c r="H439" s="178">
        <v>6.09</v>
      </c>
      <c r="I439" s="301" t="s">
        <v>121</v>
      </c>
      <c r="J439" s="178">
        <v>13.32</v>
      </c>
    </row>
    <row r="440" spans="1:10" s="293" customFormat="1" ht="15" thickBot="1" x14ac:dyDescent="0.25">
      <c r="A440" s="301"/>
      <c r="B440" s="301"/>
      <c r="C440" s="301"/>
      <c r="D440" s="301"/>
      <c r="E440" s="301" t="s">
        <v>122</v>
      </c>
      <c r="F440" s="178">
        <v>4.2</v>
      </c>
      <c r="G440" s="301"/>
      <c r="H440" s="322" t="s">
        <v>123</v>
      </c>
      <c r="I440" s="322"/>
      <c r="J440" s="178">
        <v>18.53</v>
      </c>
    </row>
    <row r="441" spans="1:10" s="293" customFormat="1" ht="0.95" customHeight="1" thickTop="1" x14ac:dyDescent="0.2">
      <c r="A441" s="164"/>
      <c r="B441" s="164"/>
      <c r="C441" s="164"/>
      <c r="D441" s="164"/>
      <c r="E441" s="164"/>
      <c r="F441" s="164"/>
      <c r="G441" s="164"/>
      <c r="H441" s="164"/>
      <c r="I441" s="164"/>
      <c r="J441" s="164"/>
    </row>
    <row r="442" spans="1:10" s="293" customFormat="1" ht="18" customHeight="1" x14ac:dyDescent="0.2">
      <c r="A442" s="302"/>
      <c r="B442" s="306" t="s">
        <v>2</v>
      </c>
      <c r="C442" s="302" t="s">
        <v>3</v>
      </c>
      <c r="D442" s="302" t="s">
        <v>4</v>
      </c>
      <c r="E442" s="327" t="s">
        <v>107</v>
      </c>
      <c r="F442" s="327"/>
      <c r="G442" s="310" t="s">
        <v>5</v>
      </c>
      <c r="H442" s="306" t="s">
        <v>6</v>
      </c>
      <c r="I442" s="306" t="s">
        <v>7</v>
      </c>
      <c r="J442" s="306" t="s">
        <v>8</v>
      </c>
    </row>
    <row r="443" spans="1:10" s="293" customFormat="1" ht="24" customHeight="1" x14ac:dyDescent="0.2">
      <c r="A443" s="303" t="s">
        <v>108</v>
      </c>
      <c r="B443" s="296" t="s">
        <v>231</v>
      </c>
      <c r="C443" s="303" t="s">
        <v>12</v>
      </c>
      <c r="D443" s="303" t="s">
        <v>232</v>
      </c>
      <c r="E443" s="326" t="s">
        <v>113</v>
      </c>
      <c r="F443" s="326"/>
      <c r="G443" s="295" t="s">
        <v>114</v>
      </c>
      <c r="H443" s="173">
        <v>1</v>
      </c>
      <c r="I443" s="297">
        <v>15.74</v>
      </c>
      <c r="J443" s="297">
        <v>15.74</v>
      </c>
    </row>
    <row r="444" spans="1:10" s="293" customFormat="1" ht="24" customHeight="1" x14ac:dyDescent="0.2">
      <c r="A444" s="304" t="s">
        <v>110</v>
      </c>
      <c r="B444" s="166" t="s">
        <v>372</v>
      </c>
      <c r="C444" s="304" t="s">
        <v>12</v>
      </c>
      <c r="D444" s="304" t="s">
        <v>373</v>
      </c>
      <c r="E444" s="329" t="s">
        <v>113</v>
      </c>
      <c r="F444" s="329"/>
      <c r="G444" s="165" t="s">
        <v>114</v>
      </c>
      <c r="H444" s="168">
        <v>1</v>
      </c>
      <c r="I444" s="167">
        <v>0.1</v>
      </c>
      <c r="J444" s="167">
        <v>0.1</v>
      </c>
    </row>
    <row r="445" spans="1:10" s="293" customFormat="1" ht="24" customHeight="1" x14ac:dyDescent="0.2">
      <c r="A445" s="305" t="s">
        <v>117</v>
      </c>
      <c r="B445" s="175" t="s">
        <v>355</v>
      </c>
      <c r="C445" s="305" t="s">
        <v>12</v>
      </c>
      <c r="D445" s="305" t="s">
        <v>356</v>
      </c>
      <c r="E445" s="321" t="s">
        <v>157</v>
      </c>
      <c r="F445" s="321"/>
      <c r="G445" s="174" t="s">
        <v>114</v>
      </c>
      <c r="H445" s="177">
        <v>1</v>
      </c>
      <c r="I445" s="176">
        <v>0.01</v>
      </c>
      <c r="J445" s="176">
        <v>0.01</v>
      </c>
    </row>
    <row r="446" spans="1:10" s="293" customFormat="1" ht="24" customHeight="1" x14ac:dyDescent="0.2">
      <c r="A446" s="305" t="s">
        <v>117</v>
      </c>
      <c r="B446" s="175" t="s">
        <v>374</v>
      </c>
      <c r="C446" s="305" t="s">
        <v>12</v>
      </c>
      <c r="D446" s="305" t="s">
        <v>375</v>
      </c>
      <c r="E446" s="321" t="s">
        <v>174</v>
      </c>
      <c r="F446" s="321"/>
      <c r="G446" s="174" t="s">
        <v>114</v>
      </c>
      <c r="H446" s="177">
        <v>1</v>
      </c>
      <c r="I446" s="176">
        <v>13.28</v>
      </c>
      <c r="J446" s="176">
        <v>13.28</v>
      </c>
    </row>
    <row r="447" spans="1:10" s="293" customFormat="1" ht="24" customHeight="1" x14ac:dyDescent="0.2">
      <c r="A447" s="305" t="s">
        <v>117</v>
      </c>
      <c r="B447" s="175" t="s">
        <v>528</v>
      </c>
      <c r="C447" s="305" t="s">
        <v>12</v>
      </c>
      <c r="D447" s="305" t="s">
        <v>529</v>
      </c>
      <c r="E447" s="321" t="s">
        <v>185</v>
      </c>
      <c r="F447" s="321"/>
      <c r="G447" s="174" t="s">
        <v>114</v>
      </c>
      <c r="H447" s="177">
        <v>1</v>
      </c>
      <c r="I447" s="176">
        <v>0.96</v>
      </c>
      <c r="J447" s="176">
        <v>0.96</v>
      </c>
    </row>
    <row r="448" spans="1:10" s="293" customFormat="1" ht="24" customHeight="1" x14ac:dyDescent="0.2">
      <c r="A448" s="305" t="s">
        <v>117</v>
      </c>
      <c r="B448" s="175" t="s">
        <v>357</v>
      </c>
      <c r="C448" s="305" t="s">
        <v>12</v>
      </c>
      <c r="D448" s="305" t="s">
        <v>358</v>
      </c>
      <c r="E448" s="321" t="s">
        <v>157</v>
      </c>
      <c r="F448" s="321"/>
      <c r="G448" s="174" t="s">
        <v>114</v>
      </c>
      <c r="H448" s="177">
        <v>1</v>
      </c>
      <c r="I448" s="176">
        <v>0.35</v>
      </c>
      <c r="J448" s="176">
        <v>0.35</v>
      </c>
    </row>
    <row r="449" spans="1:10" s="293" customFormat="1" ht="24" customHeight="1" x14ac:dyDescent="0.2">
      <c r="A449" s="305" t="s">
        <v>117</v>
      </c>
      <c r="B449" s="175" t="s">
        <v>530</v>
      </c>
      <c r="C449" s="305" t="s">
        <v>12</v>
      </c>
      <c r="D449" s="305" t="s">
        <v>531</v>
      </c>
      <c r="E449" s="321" t="s">
        <v>185</v>
      </c>
      <c r="F449" s="321"/>
      <c r="G449" s="174" t="s">
        <v>114</v>
      </c>
      <c r="H449" s="177">
        <v>1</v>
      </c>
      <c r="I449" s="176">
        <v>0.5</v>
      </c>
      <c r="J449" s="176">
        <v>0.5</v>
      </c>
    </row>
    <row r="450" spans="1:10" s="293" customFormat="1" ht="24" customHeight="1" x14ac:dyDescent="0.2">
      <c r="A450" s="305" t="s">
        <v>117</v>
      </c>
      <c r="B450" s="175" t="s">
        <v>359</v>
      </c>
      <c r="C450" s="305" t="s">
        <v>12</v>
      </c>
      <c r="D450" s="305" t="s">
        <v>360</v>
      </c>
      <c r="E450" s="321" t="s">
        <v>361</v>
      </c>
      <c r="F450" s="321"/>
      <c r="G450" s="174" t="s">
        <v>114</v>
      </c>
      <c r="H450" s="177">
        <v>1</v>
      </c>
      <c r="I450" s="176">
        <v>0.01</v>
      </c>
      <c r="J450" s="176">
        <v>0.01</v>
      </c>
    </row>
    <row r="451" spans="1:10" s="293" customFormat="1" ht="24" customHeight="1" x14ac:dyDescent="0.2">
      <c r="A451" s="305" t="s">
        <v>117</v>
      </c>
      <c r="B451" s="175" t="s">
        <v>362</v>
      </c>
      <c r="C451" s="305" t="s">
        <v>12</v>
      </c>
      <c r="D451" s="305" t="s">
        <v>363</v>
      </c>
      <c r="E451" s="321" t="s">
        <v>317</v>
      </c>
      <c r="F451" s="321"/>
      <c r="G451" s="174" t="s">
        <v>114</v>
      </c>
      <c r="H451" s="177">
        <v>1</v>
      </c>
      <c r="I451" s="176">
        <v>0.53</v>
      </c>
      <c r="J451" s="176">
        <v>0.53</v>
      </c>
    </row>
    <row r="452" spans="1:10" s="293" customFormat="1" x14ac:dyDescent="0.2">
      <c r="A452" s="301"/>
      <c r="B452" s="301"/>
      <c r="C452" s="301"/>
      <c r="D452" s="301"/>
      <c r="E452" s="301" t="s">
        <v>119</v>
      </c>
      <c r="F452" s="178">
        <v>7.2642379999999998</v>
      </c>
      <c r="G452" s="301" t="s">
        <v>120</v>
      </c>
      <c r="H452" s="178">
        <v>6.12</v>
      </c>
      <c r="I452" s="301" t="s">
        <v>121</v>
      </c>
      <c r="J452" s="178">
        <v>13.38</v>
      </c>
    </row>
    <row r="453" spans="1:10" s="293" customFormat="1" ht="15" thickBot="1" x14ac:dyDescent="0.25">
      <c r="A453" s="301"/>
      <c r="B453" s="301"/>
      <c r="C453" s="301"/>
      <c r="D453" s="301"/>
      <c r="E453" s="301" t="s">
        <v>122</v>
      </c>
      <c r="F453" s="178">
        <v>4.6100000000000003</v>
      </c>
      <c r="G453" s="301"/>
      <c r="H453" s="322" t="s">
        <v>123</v>
      </c>
      <c r="I453" s="322"/>
      <c r="J453" s="178">
        <v>20.350000000000001</v>
      </c>
    </row>
    <row r="454" spans="1:10" s="293" customFormat="1" ht="0.95" customHeight="1" thickTop="1" x14ac:dyDescent="0.2">
      <c r="A454" s="164"/>
      <c r="B454" s="164"/>
      <c r="C454" s="164"/>
      <c r="D454" s="164"/>
      <c r="E454" s="164"/>
      <c r="F454" s="164"/>
      <c r="G454" s="164"/>
      <c r="H454" s="164"/>
      <c r="I454" s="164"/>
      <c r="J454" s="164"/>
    </row>
    <row r="455" spans="1:10" s="293" customFormat="1" ht="18" customHeight="1" x14ac:dyDescent="0.2">
      <c r="A455" s="302"/>
      <c r="B455" s="306" t="s">
        <v>2</v>
      </c>
      <c r="C455" s="302" t="s">
        <v>3</v>
      </c>
      <c r="D455" s="302" t="s">
        <v>4</v>
      </c>
      <c r="E455" s="327" t="s">
        <v>107</v>
      </c>
      <c r="F455" s="327"/>
      <c r="G455" s="310" t="s">
        <v>5</v>
      </c>
      <c r="H455" s="306" t="s">
        <v>6</v>
      </c>
      <c r="I455" s="306" t="s">
        <v>7</v>
      </c>
      <c r="J455" s="306" t="s">
        <v>8</v>
      </c>
    </row>
    <row r="456" spans="1:10" s="293" customFormat="1" ht="24" customHeight="1" x14ac:dyDescent="0.2">
      <c r="A456" s="303" t="s">
        <v>108</v>
      </c>
      <c r="B456" s="296" t="s">
        <v>879</v>
      </c>
      <c r="C456" s="303" t="s">
        <v>12</v>
      </c>
      <c r="D456" s="303" t="s">
        <v>880</v>
      </c>
      <c r="E456" s="326" t="s">
        <v>113</v>
      </c>
      <c r="F456" s="326"/>
      <c r="G456" s="295" t="s">
        <v>114</v>
      </c>
      <c r="H456" s="173">
        <v>1</v>
      </c>
      <c r="I456" s="297">
        <v>11.94</v>
      </c>
      <c r="J456" s="297">
        <v>11.94</v>
      </c>
    </row>
    <row r="457" spans="1:10" s="293" customFormat="1" ht="24" customHeight="1" x14ac:dyDescent="0.2">
      <c r="A457" s="304" t="s">
        <v>110</v>
      </c>
      <c r="B457" s="166" t="s">
        <v>923</v>
      </c>
      <c r="C457" s="304" t="s">
        <v>12</v>
      </c>
      <c r="D457" s="304" t="s">
        <v>924</v>
      </c>
      <c r="E457" s="329" t="s">
        <v>113</v>
      </c>
      <c r="F457" s="329"/>
      <c r="G457" s="165" t="s">
        <v>114</v>
      </c>
      <c r="H457" s="168">
        <v>1</v>
      </c>
      <c r="I457" s="167">
        <v>0.23</v>
      </c>
      <c r="J457" s="167">
        <v>0.23</v>
      </c>
    </row>
    <row r="458" spans="1:10" s="293" customFormat="1" ht="24" customHeight="1" x14ac:dyDescent="0.2">
      <c r="A458" s="305" t="s">
        <v>117</v>
      </c>
      <c r="B458" s="175" t="s">
        <v>925</v>
      </c>
      <c r="C458" s="305" t="s">
        <v>12</v>
      </c>
      <c r="D458" s="305" t="s">
        <v>926</v>
      </c>
      <c r="E458" s="321" t="s">
        <v>174</v>
      </c>
      <c r="F458" s="321"/>
      <c r="G458" s="174" t="s">
        <v>114</v>
      </c>
      <c r="H458" s="177">
        <v>1</v>
      </c>
      <c r="I458" s="176">
        <v>9.33</v>
      </c>
      <c r="J458" s="176">
        <v>9.33</v>
      </c>
    </row>
    <row r="459" spans="1:10" s="293" customFormat="1" ht="24" customHeight="1" x14ac:dyDescent="0.2">
      <c r="A459" s="305" t="s">
        <v>117</v>
      </c>
      <c r="B459" s="175" t="s">
        <v>355</v>
      </c>
      <c r="C459" s="305" t="s">
        <v>12</v>
      </c>
      <c r="D459" s="305" t="s">
        <v>356</v>
      </c>
      <c r="E459" s="321" t="s">
        <v>157</v>
      </c>
      <c r="F459" s="321"/>
      <c r="G459" s="174" t="s">
        <v>114</v>
      </c>
      <c r="H459" s="177">
        <v>1</v>
      </c>
      <c r="I459" s="176">
        <v>0.01</v>
      </c>
      <c r="J459" s="176">
        <v>0.01</v>
      </c>
    </row>
    <row r="460" spans="1:10" s="293" customFormat="1" ht="24" customHeight="1" x14ac:dyDescent="0.2">
      <c r="A460" s="305" t="s">
        <v>117</v>
      </c>
      <c r="B460" s="175" t="s">
        <v>548</v>
      </c>
      <c r="C460" s="305" t="s">
        <v>12</v>
      </c>
      <c r="D460" s="305" t="s">
        <v>549</v>
      </c>
      <c r="E460" s="321" t="s">
        <v>185</v>
      </c>
      <c r="F460" s="321"/>
      <c r="G460" s="174" t="s">
        <v>114</v>
      </c>
      <c r="H460" s="177">
        <v>1</v>
      </c>
      <c r="I460" s="176">
        <v>0.93</v>
      </c>
      <c r="J460" s="176">
        <v>0.93</v>
      </c>
    </row>
    <row r="461" spans="1:10" s="293" customFormat="1" ht="24" customHeight="1" x14ac:dyDescent="0.2">
      <c r="A461" s="305" t="s">
        <v>117</v>
      </c>
      <c r="B461" s="175" t="s">
        <v>357</v>
      </c>
      <c r="C461" s="305" t="s">
        <v>12</v>
      </c>
      <c r="D461" s="305" t="s">
        <v>358</v>
      </c>
      <c r="E461" s="321" t="s">
        <v>157</v>
      </c>
      <c r="F461" s="321"/>
      <c r="G461" s="174" t="s">
        <v>114</v>
      </c>
      <c r="H461" s="177">
        <v>1</v>
      </c>
      <c r="I461" s="176">
        <v>0.35</v>
      </c>
      <c r="J461" s="176">
        <v>0.35</v>
      </c>
    </row>
    <row r="462" spans="1:10" s="293" customFormat="1" ht="24" customHeight="1" x14ac:dyDescent="0.2">
      <c r="A462" s="305" t="s">
        <v>117</v>
      </c>
      <c r="B462" s="175" t="s">
        <v>550</v>
      </c>
      <c r="C462" s="305" t="s">
        <v>12</v>
      </c>
      <c r="D462" s="305" t="s">
        <v>551</v>
      </c>
      <c r="E462" s="321" t="s">
        <v>185</v>
      </c>
      <c r="F462" s="321"/>
      <c r="G462" s="174" t="s">
        <v>114</v>
      </c>
      <c r="H462" s="177">
        <v>1</v>
      </c>
      <c r="I462" s="176">
        <v>0.55000000000000004</v>
      </c>
      <c r="J462" s="176">
        <v>0.55000000000000004</v>
      </c>
    </row>
    <row r="463" spans="1:10" s="293" customFormat="1" ht="24" customHeight="1" x14ac:dyDescent="0.2">
      <c r="A463" s="305" t="s">
        <v>117</v>
      </c>
      <c r="B463" s="175" t="s">
        <v>359</v>
      </c>
      <c r="C463" s="305" t="s">
        <v>12</v>
      </c>
      <c r="D463" s="305" t="s">
        <v>360</v>
      </c>
      <c r="E463" s="321" t="s">
        <v>361</v>
      </c>
      <c r="F463" s="321"/>
      <c r="G463" s="174" t="s">
        <v>114</v>
      </c>
      <c r="H463" s="177">
        <v>1</v>
      </c>
      <c r="I463" s="176">
        <v>0.01</v>
      </c>
      <c r="J463" s="176">
        <v>0.01</v>
      </c>
    </row>
    <row r="464" spans="1:10" s="293" customFormat="1" ht="24" customHeight="1" x14ac:dyDescent="0.2">
      <c r="A464" s="305" t="s">
        <v>117</v>
      </c>
      <c r="B464" s="175" t="s">
        <v>362</v>
      </c>
      <c r="C464" s="305" t="s">
        <v>12</v>
      </c>
      <c r="D464" s="305" t="s">
        <v>363</v>
      </c>
      <c r="E464" s="321" t="s">
        <v>317</v>
      </c>
      <c r="F464" s="321"/>
      <c r="G464" s="174" t="s">
        <v>114</v>
      </c>
      <c r="H464" s="177">
        <v>1</v>
      </c>
      <c r="I464" s="176">
        <v>0.53</v>
      </c>
      <c r="J464" s="176">
        <v>0.53</v>
      </c>
    </row>
    <row r="465" spans="1:10" s="293" customFormat="1" x14ac:dyDescent="0.2">
      <c r="A465" s="301"/>
      <c r="B465" s="301"/>
      <c r="C465" s="301"/>
      <c r="D465" s="301"/>
      <c r="E465" s="301" t="s">
        <v>119</v>
      </c>
      <c r="F465" s="178">
        <v>5.1902926000000003</v>
      </c>
      <c r="G465" s="301" t="s">
        <v>120</v>
      </c>
      <c r="H465" s="178">
        <v>4.37</v>
      </c>
      <c r="I465" s="301" t="s">
        <v>121</v>
      </c>
      <c r="J465" s="178">
        <v>9.56</v>
      </c>
    </row>
    <row r="466" spans="1:10" s="293" customFormat="1" ht="15" thickBot="1" x14ac:dyDescent="0.25">
      <c r="A466" s="301"/>
      <c r="B466" s="301"/>
      <c r="C466" s="301"/>
      <c r="D466" s="301"/>
      <c r="E466" s="301" t="s">
        <v>122</v>
      </c>
      <c r="F466" s="178">
        <v>3.5</v>
      </c>
      <c r="G466" s="301"/>
      <c r="H466" s="322" t="s">
        <v>123</v>
      </c>
      <c r="I466" s="322"/>
      <c r="J466" s="178">
        <v>15.44</v>
      </c>
    </row>
    <row r="467" spans="1:10" s="293" customFormat="1" ht="0.95" customHeight="1" thickTop="1" x14ac:dyDescent="0.2">
      <c r="A467" s="164"/>
      <c r="B467" s="164"/>
      <c r="C467" s="164"/>
      <c r="D467" s="164"/>
      <c r="E467" s="164"/>
      <c r="F467" s="164"/>
      <c r="G467" s="164"/>
      <c r="H467" s="164"/>
      <c r="I467" s="164"/>
      <c r="J467" s="164"/>
    </row>
    <row r="468" spans="1:10" s="293" customFormat="1" ht="18" customHeight="1" x14ac:dyDescent="0.2">
      <c r="A468" s="302"/>
      <c r="B468" s="306" t="s">
        <v>2</v>
      </c>
      <c r="C468" s="302" t="s">
        <v>3</v>
      </c>
      <c r="D468" s="302" t="s">
        <v>4</v>
      </c>
      <c r="E468" s="327" t="s">
        <v>107</v>
      </c>
      <c r="F468" s="327"/>
      <c r="G468" s="310" t="s">
        <v>5</v>
      </c>
      <c r="H468" s="306" t="s">
        <v>6</v>
      </c>
      <c r="I468" s="306" t="s">
        <v>7</v>
      </c>
      <c r="J468" s="306" t="s">
        <v>8</v>
      </c>
    </row>
    <row r="469" spans="1:10" s="293" customFormat="1" ht="24" customHeight="1" x14ac:dyDescent="0.2">
      <c r="A469" s="303" t="s">
        <v>108</v>
      </c>
      <c r="B469" s="296" t="s">
        <v>632</v>
      </c>
      <c r="C469" s="303" t="s">
        <v>12</v>
      </c>
      <c r="D469" s="303" t="s">
        <v>633</v>
      </c>
      <c r="E469" s="326" t="s">
        <v>113</v>
      </c>
      <c r="F469" s="326"/>
      <c r="G469" s="295" t="s">
        <v>114</v>
      </c>
      <c r="H469" s="173">
        <v>1</v>
      </c>
      <c r="I469" s="297">
        <v>11.49</v>
      </c>
      <c r="J469" s="297">
        <v>11.49</v>
      </c>
    </row>
    <row r="470" spans="1:10" s="293" customFormat="1" ht="36" customHeight="1" x14ac:dyDescent="0.2">
      <c r="A470" s="304" t="s">
        <v>110</v>
      </c>
      <c r="B470" s="166" t="s">
        <v>677</v>
      </c>
      <c r="C470" s="304" t="s">
        <v>12</v>
      </c>
      <c r="D470" s="304" t="s">
        <v>678</v>
      </c>
      <c r="E470" s="329" t="s">
        <v>113</v>
      </c>
      <c r="F470" s="329"/>
      <c r="G470" s="165" t="s">
        <v>114</v>
      </c>
      <c r="H470" s="168">
        <v>1</v>
      </c>
      <c r="I470" s="167">
        <v>0.11</v>
      </c>
      <c r="J470" s="167">
        <v>0.11</v>
      </c>
    </row>
    <row r="471" spans="1:10" s="293" customFormat="1" ht="24" customHeight="1" x14ac:dyDescent="0.2">
      <c r="A471" s="305" t="s">
        <v>117</v>
      </c>
      <c r="B471" s="175" t="s">
        <v>355</v>
      </c>
      <c r="C471" s="305" t="s">
        <v>12</v>
      </c>
      <c r="D471" s="305" t="s">
        <v>356</v>
      </c>
      <c r="E471" s="321" t="s">
        <v>157</v>
      </c>
      <c r="F471" s="321"/>
      <c r="G471" s="174" t="s">
        <v>114</v>
      </c>
      <c r="H471" s="177">
        <v>1</v>
      </c>
      <c r="I471" s="176">
        <v>0.01</v>
      </c>
      <c r="J471" s="176">
        <v>0.01</v>
      </c>
    </row>
    <row r="472" spans="1:10" s="293" customFormat="1" ht="24" customHeight="1" x14ac:dyDescent="0.2">
      <c r="A472" s="305" t="s">
        <v>117</v>
      </c>
      <c r="B472" s="175" t="s">
        <v>679</v>
      </c>
      <c r="C472" s="305" t="s">
        <v>12</v>
      </c>
      <c r="D472" s="305" t="s">
        <v>680</v>
      </c>
      <c r="E472" s="321" t="s">
        <v>174</v>
      </c>
      <c r="F472" s="321"/>
      <c r="G472" s="174" t="s">
        <v>114</v>
      </c>
      <c r="H472" s="177">
        <v>1</v>
      </c>
      <c r="I472" s="176">
        <v>9.41</v>
      </c>
      <c r="J472" s="176">
        <v>9.41</v>
      </c>
    </row>
    <row r="473" spans="1:10" s="293" customFormat="1" ht="24" customHeight="1" x14ac:dyDescent="0.2">
      <c r="A473" s="305" t="s">
        <v>117</v>
      </c>
      <c r="B473" s="175" t="s">
        <v>681</v>
      </c>
      <c r="C473" s="305" t="s">
        <v>12</v>
      </c>
      <c r="D473" s="305" t="s">
        <v>682</v>
      </c>
      <c r="E473" s="321" t="s">
        <v>185</v>
      </c>
      <c r="F473" s="321"/>
      <c r="G473" s="174" t="s">
        <v>114</v>
      </c>
      <c r="H473" s="177">
        <v>1</v>
      </c>
      <c r="I473" s="176">
        <v>0.83</v>
      </c>
      <c r="J473" s="176">
        <v>0.83</v>
      </c>
    </row>
    <row r="474" spans="1:10" s="293" customFormat="1" ht="24" customHeight="1" x14ac:dyDescent="0.2">
      <c r="A474" s="305" t="s">
        <v>117</v>
      </c>
      <c r="B474" s="175" t="s">
        <v>357</v>
      </c>
      <c r="C474" s="305" t="s">
        <v>12</v>
      </c>
      <c r="D474" s="305" t="s">
        <v>358</v>
      </c>
      <c r="E474" s="321" t="s">
        <v>157</v>
      </c>
      <c r="F474" s="321"/>
      <c r="G474" s="174" t="s">
        <v>114</v>
      </c>
      <c r="H474" s="177">
        <v>1</v>
      </c>
      <c r="I474" s="176">
        <v>0.35</v>
      </c>
      <c r="J474" s="176">
        <v>0.35</v>
      </c>
    </row>
    <row r="475" spans="1:10" s="293" customFormat="1" ht="24" customHeight="1" x14ac:dyDescent="0.2">
      <c r="A475" s="305" t="s">
        <v>117</v>
      </c>
      <c r="B475" s="175" t="s">
        <v>683</v>
      </c>
      <c r="C475" s="305" t="s">
        <v>12</v>
      </c>
      <c r="D475" s="305" t="s">
        <v>684</v>
      </c>
      <c r="E475" s="321" t="s">
        <v>185</v>
      </c>
      <c r="F475" s="321"/>
      <c r="G475" s="174" t="s">
        <v>114</v>
      </c>
      <c r="H475" s="177">
        <v>1</v>
      </c>
      <c r="I475" s="176">
        <v>0.24</v>
      </c>
      <c r="J475" s="176">
        <v>0.24</v>
      </c>
    </row>
    <row r="476" spans="1:10" s="293" customFormat="1" ht="24" customHeight="1" x14ac:dyDescent="0.2">
      <c r="A476" s="305" t="s">
        <v>117</v>
      </c>
      <c r="B476" s="175" t="s">
        <v>359</v>
      </c>
      <c r="C476" s="305" t="s">
        <v>12</v>
      </c>
      <c r="D476" s="305" t="s">
        <v>360</v>
      </c>
      <c r="E476" s="321" t="s">
        <v>361</v>
      </c>
      <c r="F476" s="321"/>
      <c r="G476" s="174" t="s">
        <v>114</v>
      </c>
      <c r="H476" s="177">
        <v>1</v>
      </c>
      <c r="I476" s="176">
        <v>0.01</v>
      </c>
      <c r="J476" s="176">
        <v>0.01</v>
      </c>
    </row>
    <row r="477" spans="1:10" s="293" customFormat="1" ht="24" customHeight="1" x14ac:dyDescent="0.2">
      <c r="A477" s="305" t="s">
        <v>117</v>
      </c>
      <c r="B477" s="175" t="s">
        <v>362</v>
      </c>
      <c r="C477" s="305" t="s">
        <v>12</v>
      </c>
      <c r="D477" s="305" t="s">
        <v>363</v>
      </c>
      <c r="E477" s="321" t="s">
        <v>317</v>
      </c>
      <c r="F477" s="321"/>
      <c r="G477" s="174" t="s">
        <v>114</v>
      </c>
      <c r="H477" s="177">
        <v>1</v>
      </c>
      <c r="I477" s="176">
        <v>0.53</v>
      </c>
      <c r="J477" s="176">
        <v>0.53</v>
      </c>
    </row>
    <row r="478" spans="1:10" s="293" customFormat="1" x14ac:dyDescent="0.2">
      <c r="A478" s="301"/>
      <c r="B478" s="301"/>
      <c r="C478" s="301"/>
      <c r="D478" s="301"/>
      <c r="E478" s="301" t="s">
        <v>119</v>
      </c>
      <c r="F478" s="178">
        <v>5.1685758999999996</v>
      </c>
      <c r="G478" s="301" t="s">
        <v>120</v>
      </c>
      <c r="H478" s="178">
        <v>4.3499999999999996</v>
      </c>
      <c r="I478" s="301" t="s">
        <v>121</v>
      </c>
      <c r="J478" s="178">
        <v>9.52</v>
      </c>
    </row>
    <row r="479" spans="1:10" s="293" customFormat="1" ht="15" thickBot="1" x14ac:dyDescent="0.25">
      <c r="A479" s="301"/>
      <c r="B479" s="301"/>
      <c r="C479" s="301"/>
      <c r="D479" s="301"/>
      <c r="E479" s="301" t="s">
        <v>122</v>
      </c>
      <c r="F479" s="178">
        <v>3.37</v>
      </c>
      <c r="G479" s="301"/>
      <c r="H479" s="322" t="s">
        <v>123</v>
      </c>
      <c r="I479" s="322"/>
      <c r="J479" s="178">
        <v>14.86</v>
      </c>
    </row>
    <row r="480" spans="1:10" s="293" customFormat="1" ht="0.95" customHeight="1" thickTop="1" x14ac:dyDescent="0.2">
      <c r="A480" s="164"/>
      <c r="B480" s="164"/>
      <c r="C480" s="164"/>
      <c r="D480" s="164"/>
      <c r="E480" s="164"/>
      <c r="F480" s="164"/>
      <c r="G480" s="164"/>
      <c r="H480" s="164"/>
      <c r="I480" s="164"/>
      <c r="J480" s="164"/>
    </row>
    <row r="481" spans="1:10" s="293" customFormat="1" ht="18" customHeight="1" x14ac:dyDescent="0.2">
      <c r="A481" s="302"/>
      <c r="B481" s="306" t="s">
        <v>2</v>
      </c>
      <c r="C481" s="302" t="s">
        <v>3</v>
      </c>
      <c r="D481" s="302" t="s">
        <v>4</v>
      </c>
      <c r="E481" s="327" t="s">
        <v>107</v>
      </c>
      <c r="F481" s="327"/>
      <c r="G481" s="310" t="s">
        <v>5</v>
      </c>
      <c r="H481" s="306" t="s">
        <v>6</v>
      </c>
      <c r="I481" s="306" t="s">
        <v>7</v>
      </c>
      <c r="J481" s="306" t="s">
        <v>8</v>
      </c>
    </row>
    <row r="482" spans="1:10" s="293" customFormat="1" ht="24" customHeight="1" x14ac:dyDescent="0.2">
      <c r="A482" s="303" t="s">
        <v>108</v>
      </c>
      <c r="B482" s="296" t="s">
        <v>149</v>
      </c>
      <c r="C482" s="303" t="s">
        <v>12</v>
      </c>
      <c r="D482" s="303" t="s">
        <v>150</v>
      </c>
      <c r="E482" s="326" t="s">
        <v>113</v>
      </c>
      <c r="F482" s="326"/>
      <c r="G482" s="295" t="s">
        <v>114</v>
      </c>
      <c r="H482" s="173">
        <v>1</v>
      </c>
      <c r="I482" s="297">
        <v>17.68</v>
      </c>
      <c r="J482" s="297">
        <v>17.68</v>
      </c>
    </row>
    <row r="483" spans="1:10" s="293" customFormat="1" ht="24" customHeight="1" x14ac:dyDescent="0.2">
      <c r="A483" s="304" t="s">
        <v>110</v>
      </c>
      <c r="B483" s="166" t="s">
        <v>376</v>
      </c>
      <c r="C483" s="304" t="s">
        <v>12</v>
      </c>
      <c r="D483" s="304" t="s">
        <v>377</v>
      </c>
      <c r="E483" s="329" t="s">
        <v>113</v>
      </c>
      <c r="F483" s="329"/>
      <c r="G483" s="165" t="s">
        <v>114</v>
      </c>
      <c r="H483" s="168">
        <v>1</v>
      </c>
      <c r="I483" s="167">
        <v>0.09</v>
      </c>
      <c r="J483" s="167">
        <v>0.09</v>
      </c>
    </row>
    <row r="484" spans="1:10" s="293" customFormat="1" ht="24" customHeight="1" x14ac:dyDescent="0.2">
      <c r="A484" s="305" t="s">
        <v>117</v>
      </c>
      <c r="B484" s="175" t="s">
        <v>378</v>
      </c>
      <c r="C484" s="305" t="s">
        <v>12</v>
      </c>
      <c r="D484" s="305" t="s">
        <v>379</v>
      </c>
      <c r="E484" s="321" t="s">
        <v>174</v>
      </c>
      <c r="F484" s="321"/>
      <c r="G484" s="174" t="s">
        <v>114</v>
      </c>
      <c r="H484" s="177">
        <v>1</v>
      </c>
      <c r="I484" s="176">
        <v>16.649999999999999</v>
      </c>
      <c r="J484" s="176">
        <v>16.649999999999999</v>
      </c>
    </row>
    <row r="485" spans="1:10" s="293" customFormat="1" ht="24" customHeight="1" x14ac:dyDescent="0.2">
      <c r="A485" s="305" t="s">
        <v>117</v>
      </c>
      <c r="B485" s="175" t="s">
        <v>544</v>
      </c>
      <c r="C485" s="305" t="s">
        <v>12</v>
      </c>
      <c r="D485" s="305" t="s">
        <v>545</v>
      </c>
      <c r="E485" s="321" t="s">
        <v>185</v>
      </c>
      <c r="F485" s="321"/>
      <c r="G485" s="174" t="s">
        <v>114</v>
      </c>
      <c r="H485" s="177">
        <v>1</v>
      </c>
      <c r="I485" s="176">
        <v>0.56999999999999995</v>
      </c>
      <c r="J485" s="176">
        <v>0.56999999999999995</v>
      </c>
    </row>
    <row r="486" spans="1:10" s="293" customFormat="1" ht="24" customHeight="1" x14ac:dyDescent="0.2">
      <c r="A486" s="305" t="s">
        <v>117</v>
      </c>
      <c r="B486" s="175" t="s">
        <v>357</v>
      </c>
      <c r="C486" s="305" t="s">
        <v>12</v>
      </c>
      <c r="D486" s="305" t="s">
        <v>358</v>
      </c>
      <c r="E486" s="321" t="s">
        <v>157</v>
      </c>
      <c r="F486" s="321"/>
      <c r="G486" s="174" t="s">
        <v>114</v>
      </c>
      <c r="H486" s="177">
        <v>1</v>
      </c>
      <c r="I486" s="176">
        <v>0.35</v>
      </c>
      <c r="J486" s="176">
        <v>0.35</v>
      </c>
    </row>
    <row r="487" spans="1:10" s="293" customFormat="1" ht="24" customHeight="1" x14ac:dyDescent="0.2">
      <c r="A487" s="305" t="s">
        <v>117</v>
      </c>
      <c r="B487" s="175" t="s">
        <v>546</v>
      </c>
      <c r="C487" s="305" t="s">
        <v>12</v>
      </c>
      <c r="D487" s="305" t="s">
        <v>547</v>
      </c>
      <c r="E487" s="321" t="s">
        <v>185</v>
      </c>
      <c r="F487" s="321"/>
      <c r="G487" s="174" t="s">
        <v>114</v>
      </c>
      <c r="H487" s="177">
        <v>1</v>
      </c>
      <c r="I487" s="176">
        <v>0.01</v>
      </c>
      <c r="J487" s="176">
        <v>0.01</v>
      </c>
    </row>
    <row r="488" spans="1:10" s="293" customFormat="1" ht="24" customHeight="1" x14ac:dyDescent="0.2">
      <c r="A488" s="305" t="s">
        <v>117</v>
      </c>
      <c r="B488" s="175" t="s">
        <v>359</v>
      </c>
      <c r="C488" s="305" t="s">
        <v>12</v>
      </c>
      <c r="D488" s="305" t="s">
        <v>360</v>
      </c>
      <c r="E488" s="321" t="s">
        <v>361</v>
      </c>
      <c r="F488" s="321"/>
      <c r="G488" s="174" t="s">
        <v>114</v>
      </c>
      <c r="H488" s="177">
        <v>1</v>
      </c>
      <c r="I488" s="176">
        <v>0.01</v>
      </c>
      <c r="J488" s="176">
        <v>0.01</v>
      </c>
    </row>
    <row r="489" spans="1:10" s="293" customFormat="1" x14ac:dyDescent="0.2">
      <c r="A489" s="301"/>
      <c r="B489" s="301"/>
      <c r="C489" s="301"/>
      <c r="D489" s="301"/>
      <c r="E489" s="301" t="s">
        <v>119</v>
      </c>
      <c r="F489" s="178">
        <v>9.0884412999999995</v>
      </c>
      <c r="G489" s="301" t="s">
        <v>120</v>
      </c>
      <c r="H489" s="178">
        <v>7.65</v>
      </c>
      <c r="I489" s="301" t="s">
        <v>121</v>
      </c>
      <c r="J489" s="178">
        <v>16.739999999999998</v>
      </c>
    </row>
    <row r="490" spans="1:10" s="293" customFormat="1" ht="15" thickBot="1" x14ac:dyDescent="0.25">
      <c r="A490" s="301"/>
      <c r="B490" s="301"/>
      <c r="C490" s="301"/>
      <c r="D490" s="301"/>
      <c r="E490" s="301" t="s">
        <v>122</v>
      </c>
      <c r="F490" s="178">
        <v>5.18</v>
      </c>
      <c r="G490" s="301"/>
      <c r="H490" s="322" t="s">
        <v>123</v>
      </c>
      <c r="I490" s="322"/>
      <c r="J490" s="178">
        <v>22.86</v>
      </c>
    </row>
    <row r="491" spans="1:10" s="293" customFormat="1" ht="0.95" customHeight="1" thickTop="1" x14ac:dyDescent="0.2">
      <c r="A491" s="164"/>
      <c r="B491" s="164"/>
      <c r="C491" s="164"/>
      <c r="D491" s="164"/>
      <c r="E491" s="164"/>
      <c r="F491" s="164"/>
      <c r="G491" s="164"/>
      <c r="H491" s="164"/>
      <c r="I491" s="164"/>
      <c r="J491" s="164"/>
    </row>
    <row r="492" spans="1:10" s="293" customFormat="1" ht="18" customHeight="1" x14ac:dyDescent="0.2">
      <c r="A492" s="302"/>
      <c r="B492" s="306" t="s">
        <v>2</v>
      </c>
      <c r="C492" s="302" t="s">
        <v>3</v>
      </c>
      <c r="D492" s="302" t="s">
        <v>4</v>
      </c>
      <c r="E492" s="327" t="s">
        <v>107</v>
      </c>
      <c r="F492" s="327"/>
      <c r="G492" s="310" t="s">
        <v>5</v>
      </c>
      <c r="H492" s="306" t="s">
        <v>6</v>
      </c>
      <c r="I492" s="306" t="s">
        <v>7</v>
      </c>
      <c r="J492" s="306" t="s">
        <v>8</v>
      </c>
    </row>
    <row r="493" spans="1:10" s="293" customFormat="1" ht="24" customHeight="1" x14ac:dyDescent="0.2">
      <c r="A493" s="303" t="s">
        <v>108</v>
      </c>
      <c r="B493" s="296" t="s">
        <v>685</v>
      </c>
      <c r="C493" s="303" t="s">
        <v>686</v>
      </c>
      <c r="D493" s="303" t="s">
        <v>687</v>
      </c>
      <c r="E493" s="326" t="s">
        <v>688</v>
      </c>
      <c r="F493" s="326"/>
      <c r="G493" s="295" t="s">
        <v>689</v>
      </c>
      <c r="H493" s="173">
        <v>1</v>
      </c>
      <c r="I493" s="297">
        <v>0.44</v>
      </c>
      <c r="J493" s="297">
        <v>0.44</v>
      </c>
    </row>
    <row r="494" spans="1:10" s="293" customFormat="1" ht="24" customHeight="1" x14ac:dyDescent="0.2">
      <c r="A494" s="305" t="s">
        <v>117</v>
      </c>
      <c r="B494" s="175" t="s">
        <v>690</v>
      </c>
      <c r="C494" s="305" t="s">
        <v>686</v>
      </c>
      <c r="D494" s="305" t="s">
        <v>691</v>
      </c>
      <c r="E494" s="321" t="s">
        <v>317</v>
      </c>
      <c r="F494" s="321"/>
      <c r="G494" s="174" t="s">
        <v>692</v>
      </c>
      <c r="H494" s="177">
        <v>1</v>
      </c>
      <c r="I494" s="176">
        <v>0.44</v>
      </c>
      <c r="J494" s="176">
        <v>0.44</v>
      </c>
    </row>
    <row r="495" spans="1:10" s="293" customFormat="1" x14ac:dyDescent="0.2">
      <c r="A495" s="301"/>
      <c r="B495" s="301"/>
      <c r="C495" s="301"/>
      <c r="D495" s="301"/>
      <c r="E495" s="301" t="s">
        <v>119</v>
      </c>
      <c r="F495" s="178">
        <v>0</v>
      </c>
      <c r="G495" s="301" t="s">
        <v>120</v>
      </c>
      <c r="H495" s="178">
        <v>0</v>
      </c>
      <c r="I495" s="301" t="s">
        <v>121</v>
      </c>
      <c r="J495" s="178">
        <v>0</v>
      </c>
    </row>
    <row r="496" spans="1:10" s="293" customFormat="1" ht="15" thickBot="1" x14ac:dyDescent="0.25">
      <c r="A496" s="301"/>
      <c r="B496" s="301"/>
      <c r="C496" s="301"/>
      <c r="D496" s="301"/>
      <c r="E496" s="301" t="s">
        <v>122</v>
      </c>
      <c r="F496" s="178">
        <v>0.12</v>
      </c>
      <c r="G496" s="301"/>
      <c r="H496" s="322" t="s">
        <v>123</v>
      </c>
      <c r="I496" s="322"/>
      <c r="J496" s="178">
        <v>0.56000000000000005</v>
      </c>
    </row>
    <row r="497" spans="1:10" s="293" customFormat="1" ht="0.95" customHeight="1" thickTop="1" x14ac:dyDescent="0.2">
      <c r="A497" s="164"/>
      <c r="B497" s="164"/>
      <c r="C497" s="164"/>
      <c r="D497" s="164"/>
      <c r="E497" s="164"/>
      <c r="F497" s="164"/>
      <c r="G497" s="164"/>
      <c r="H497" s="164"/>
      <c r="I497" s="164"/>
      <c r="J497" s="164"/>
    </row>
    <row r="498" spans="1:10" s="293" customFormat="1" ht="18" customHeight="1" x14ac:dyDescent="0.2">
      <c r="A498" s="302"/>
      <c r="B498" s="306" t="s">
        <v>2</v>
      </c>
      <c r="C498" s="302" t="s">
        <v>3</v>
      </c>
      <c r="D498" s="302" t="s">
        <v>4</v>
      </c>
      <c r="E498" s="327" t="s">
        <v>107</v>
      </c>
      <c r="F498" s="327"/>
      <c r="G498" s="310" t="s">
        <v>5</v>
      </c>
      <c r="H498" s="306" t="s">
        <v>6</v>
      </c>
      <c r="I498" s="306" t="s">
        <v>7</v>
      </c>
      <c r="J498" s="306" t="s">
        <v>8</v>
      </c>
    </row>
    <row r="499" spans="1:10" s="293" customFormat="1" ht="48" customHeight="1" x14ac:dyDescent="0.2">
      <c r="A499" s="303" t="s">
        <v>108</v>
      </c>
      <c r="B499" s="296" t="s">
        <v>217</v>
      </c>
      <c r="C499" s="303" t="s">
        <v>12</v>
      </c>
      <c r="D499" s="303" t="s">
        <v>218</v>
      </c>
      <c r="E499" s="326" t="s">
        <v>127</v>
      </c>
      <c r="F499" s="326"/>
      <c r="G499" s="295" t="s">
        <v>131</v>
      </c>
      <c r="H499" s="173">
        <v>1</v>
      </c>
      <c r="I499" s="297">
        <v>0.23</v>
      </c>
      <c r="J499" s="297">
        <v>0.23</v>
      </c>
    </row>
    <row r="500" spans="1:10" s="293" customFormat="1" ht="48" customHeight="1" x14ac:dyDescent="0.2">
      <c r="A500" s="304" t="s">
        <v>110</v>
      </c>
      <c r="B500" s="166" t="s">
        <v>380</v>
      </c>
      <c r="C500" s="304" t="s">
        <v>12</v>
      </c>
      <c r="D500" s="304" t="s">
        <v>381</v>
      </c>
      <c r="E500" s="329" t="s">
        <v>127</v>
      </c>
      <c r="F500" s="329"/>
      <c r="G500" s="165" t="s">
        <v>114</v>
      </c>
      <c r="H500" s="168">
        <v>1</v>
      </c>
      <c r="I500" s="167">
        <v>0.21</v>
      </c>
      <c r="J500" s="167">
        <v>0.21</v>
      </c>
    </row>
    <row r="501" spans="1:10" s="293" customFormat="1" ht="36" customHeight="1" x14ac:dyDescent="0.2">
      <c r="A501" s="304" t="s">
        <v>110</v>
      </c>
      <c r="B501" s="166" t="s">
        <v>382</v>
      </c>
      <c r="C501" s="304" t="s">
        <v>12</v>
      </c>
      <c r="D501" s="304" t="s">
        <v>383</v>
      </c>
      <c r="E501" s="329" t="s">
        <v>127</v>
      </c>
      <c r="F501" s="329"/>
      <c r="G501" s="165" t="s">
        <v>114</v>
      </c>
      <c r="H501" s="168">
        <v>1</v>
      </c>
      <c r="I501" s="167">
        <v>0.02</v>
      </c>
      <c r="J501" s="167">
        <v>0.02</v>
      </c>
    </row>
    <row r="502" spans="1:10" s="293" customFormat="1" x14ac:dyDescent="0.2">
      <c r="A502" s="301"/>
      <c r="B502" s="301"/>
      <c r="C502" s="301"/>
      <c r="D502" s="301"/>
      <c r="E502" s="301" t="s">
        <v>119</v>
      </c>
      <c r="F502" s="178">
        <v>0</v>
      </c>
      <c r="G502" s="301" t="s">
        <v>120</v>
      </c>
      <c r="H502" s="178">
        <v>0</v>
      </c>
      <c r="I502" s="301" t="s">
        <v>121</v>
      </c>
      <c r="J502" s="178">
        <v>0</v>
      </c>
    </row>
    <row r="503" spans="1:10" s="293" customFormat="1" ht="15" thickBot="1" x14ac:dyDescent="0.25">
      <c r="A503" s="301"/>
      <c r="B503" s="301"/>
      <c r="C503" s="301"/>
      <c r="D503" s="301"/>
      <c r="E503" s="301" t="s">
        <v>122</v>
      </c>
      <c r="F503" s="178">
        <v>0.06</v>
      </c>
      <c r="G503" s="301"/>
      <c r="H503" s="322" t="s">
        <v>123</v>
      </c>
      <c r="I503" s="322"/>
      <c r="J503" s="178">
        <v>0.28999999999999998</v>
      </c>
    </row>
    <row r="504" spans="1:10" s="293" customFormat="1" ht="0.95" customHeight="1" thickTop="1" x14ac:dyDescent="0.2">
      <c r="A504" s="164"/>
      <c r="B504" s="164"/>
      <c r="C504" s="164"/>
      <c r="D504" s="164"/>
      <c r="E504" s="164"/>
      <c r="F504" s="164"/>
      <c r="G504" s="164"/>
      <c r="H504" s="164"/>
      <c r="I504" s="164"/>
      <c r="J504" s="164"/>
    </row>
    <row r="505" spans="1:10" s="293" customFormat="1" ht="18" customHeight="1" x14ac:dyDescent="0.2">
      <c r="A505" s="302"/>
      <c r="B505" s="306" t="s">
        <v>2</v>
      </c>
      <c r="C505" s="302" t="s">
        <v>3</v>
      </c>
      <c r="D505" s="302" t="s">
        <v>4</v>
      </c>
      <c r="E505" s="327" t="s">
        <v>107</v>
      </c>
      <c r="F505" s="327"/>
      <c r="G505" s="310" t="s">
        <v>5</v>
      </c>
      <c r="H505" s="306" t="s">
        <v>6</v>
      </c>
      <c r="I505" s="306" t="s">
        <v>7</v>
      </c>
      <c r="J505" s="306" t="s">
        <v>8</v>
      </c>
    </row>
    <row r="506" spans="1:10" s="293" customFormat="1" ht="48" customHeight="1" x14ac:dyDescent="0.2">
      <c r="A506" s="303" t="s">
        <v>108</v>
      </c>
      <c r="B506" s="296" t="s">
        <v>215</v>
      </c>
      <c r="C506" s="303" t="s">
        <v>12</v>
      </c>
      <c r="D506" s="303" t="s">
        <v>216</v>
      </c>
      <c r="E506" s="326" t="s">
        <v>127</v>
      </c>
      <c r="F506" s="326"/>
      <c r="G506" s="295" t="s">
        <v>128</v>
      </c>
      <c r="H506" s="173">
        <v>1</v>
      </c>
      <c r="I506" s="297">
        <v>1.34</v>
      </c>
      <c r="J506" s="297">
        <v>1.34</v>
      </c>
    </row>
    <row r="507" spans="1:10" s="293" customFormat="1" ht="48" customHeight="1" x14ac:dyDescent="0.2">
      <c r="A507" s="304" t="s">
        <v>110</v>
      </c>
      <c r="B507" s="166" t="s">
        <v>380</v>
      </c>
      <c r="C507" s="304" t="s">
        <v>12</v>
      </c>
      <c r="D507" s="304" t="s">
        <v>381</v>
      </c>
      <c r="E507" s="329" t="s">
        <v>127</v>
      </c>
      <c r="F507" s="329"/>
      <c r="G507" s="165" t="s">
        <v>114</v>
      </c>
      <c r="H507" s="168">
        <v>1</v>
      </c>
      <c r="I507" s="167">
        <v>0.21</v>
      </c>
      <c r="J507" s="167">
        <v>0.21</v>
      </c>
    </row>
    <row r="508" spans="1:10" s="293" customFormat="1" ht="36" customHeight="1" x14ac:dyDescent="0.2">
      <c r="A508" s="304" t="s">
        <v>110</v>
      </c>
      <c r="B508" s="166" t="s">
        <v>382</v>
      </c>
      <c r="C508" s="304" t="s">
        <v>12</v>
      </c>
      <c r="D508" s="304" t="s">
        <v>383</v>
      </c>
      <c r="E508" s="329" t="s">
        <v>127</v>
      </c>
      <c r="F508" s="329"/>
      <c r="G508" s="165" t="s">
        <v>114</v>
      </c>
      <c r="H508" s="168">
        <v>1</v>
      </c>
      <c r="I508" s="167">
        <v>0.02</v>
      </c>
      <c r="J508" s="167">
        <v>0.02</v>
      </c>
    </row>
    <row r="509" spans="1:10" s="293" customFormat="1" ht="48" customHeight="1" x14ac:dyDescent="0.2">
      <c r="A509" s="304" t="s">
        <v>110</v>
      </c>
      <c r="B509" s="166" t="s">
        <v>384</v>
      </c>
      <c r="C509" s="304" t="s">
        <v>12</v>
      </c>
      <c r="D509" s="304" t="s">
        <v>385</v>
      </c>
      <c r="E509" s="329" t="s">
        <v>127</v>
      </c>
      <c r="F509" s="329"/>
      <c r="G509" s="165" t="s">
        <v>114</v>
      </c>
      <c r="H509" s="168">
        <v>1</v>
      </c>
      <c r="I509" s="167">
        <v>0.2</v>
      </c>
      <c r="J509" s="167">
        <v>0.2</v>
      </c>
    </row>
    <row r="510" spans="1:10" s="293" customFormat="1" ht="48" customHeight="1" x14ac:dyDescent="0.2">
      <c r="A510" s="304" t="s">
        <v>110</v>
      </c>
      <c r="B510" s="166" t="s">
        <v>386</v>
      </c>
      <c r="C510" s="304" t="s">
        <v>12</v>
      </c>
      <c r="D510" s="304" t="s">
        <v>387</v>
      </c>
      <c r="E510" s="329" t="s">
        <v>127</v>
      </c>
      <c r="F510" s="329"/>
      <c r="G510" s="165" t="s">
        <v>114</v>
      </c>
      <c r="H510" s="168">
        <v>1</v>
      </c>
      <c r="I510" s="167">
        <v>0.91</v>
      </c>
      <c r="J510" s="167">
        <v>0.91</v>
      </c>
    </row>
    <row r="511" spans="1:10" s="293" customFormat="1" x14ac:dyDescent="0.2">
      <c r="A511" s="301"/>
      <c r="B511" s="301"/>
      <c r="C511" s="301"/>
      <c r="D511" s="301"/>
      <c r="E511" s="301" t="s">
        <v>119</v>
      </c>
      <c r="F511" s="178">
        <v>0</v>
      </c>
      <c r="G511" s="301" t="s">
        <v>120</v>
      </c>
      <c r="H511" s="178">
        <v>0</v>
      </c>
      <c r="I511" s="301" t="s">
        <v>121</v>
      </c>
      <c r="J511" s="178">
        <v>0</v>
      </c>
    </row>
    <row r="512" spans="1:10" s="293" customFormat="1" ht="15" thickBot="1" x14ac:dyDescent="0.25">
      <c r="A512" s="301"/>
      <c r="B512" s="301"/>
      <c r="C512" s="301"/>
      <c r="D512" s="301"/>
      <c r="E512" s="301" t="s">
        <v>122</v>
      </c>
      <c r="F512" s="178">
        <v>0.39</v>
      </c>
      <c r="G512" s="301"/>
      <c r="H512" s="322" t="s">
        <v>123</v>
      </c>
      <c r="I512" s="322"/>
      <c r="J512" s="178">
        <v>1.73</v>
      </c>
    </row>
    <row r="513" spans="1:10" s="293" customFormat="1" ht="0.95" customHeight="1" thickTop="1" x14ac:dyDescent="0.2">
      <c r="A513" s="164"/>
      <c r="B513" s="164"/>
      <c r="C513" s="164"/>
      <c r="D513" s="164"/>
      <c r="E513" s="164"/>
      <c r="F513" s="164"/>
      <c r="G513" s="164"/>
      <c r="H513" s="164"/>
      <c r="I513" s="164"/>
      <c r="J513" s="164"/>
    </row>
    <row r="514" spans="1:10" s="293" customFormat="1" ht="18" customHeight="1" x14ac:dyDescent="0.2">
      <c r="A514" s="302"/>
      <c r="B514" s="306" t="s">
        <v>2</v>
      </c>
      <c r="C514" s="302" t="s">
        <v>3</v>
      </c>
      <c r="D514" s="302" t="s">
        <v>4</v>
      </c>
      <c r="E514" s="327" t="s">
        <v>107</v>
      </c>
      <c r="F514" s="327"/>
      <c r="G514" s="310" t="s">
        <v>5</v>
      </c>
      <c r="H514" s="306" t="s">
        <v>6</v>
      </c>
      <c r="I514" s="306" t="s">
        <v>7</v>
      </c>
      <c r="J514" s="306" t="s">
        <v>8</v>
      </c>
    </row>
    <row r="515" spans="1:10" s="293" customFormat="1" ht="48" customHeight="1" x14ac:dyDescent="0.2">
      <c r="A515" s="303" t="s">
        <v>108</v>
      </c>
      <c r="B515" s="296" t="s">
        <v>380</v>
      </c>
      <c r="C515" s="303" t="s">
        <v>12</v>
      </c>
      <c r="D515" s="303" t="s">
        <v>381</v>
      </c>
      <c r="E515" s="326" t="s">
        <v>127</v>
      </c>
      <c r="F515" s="326"/>
      <c r="G515" s="295" t="s">
        <v>114</v>
      </c>
      <c r="H515" s="173">
        <v>1</v>
      </c>
      <c r="I515" s="297">
        <v>0.21</v>
      </c>
      <c r="J515" s="297">
        <v>0.21</v>
      </c>
    </row>
    <row r="516" spans="1:10" s="293" customFormat="1" ht="36" customHeight="1" x14ac:dyDescent="0.2">
      <c r="A516" s="305" t="s">
        <v>117</v>
      </c>
      <c r="B516" s="175" t="s">
        <v>388</v>
      </c>
      <c r="C516" s="305" t="s">
        <v>12</v>
      </c>
      <c r="D516" s="305" t="s">
        <v>389</v>
      </c>
      <c r="E516" s="321" t="s">
        <v>185</v>
      </c>
      <c r="F516" s="321"/>
      <c r="G516" s="174" t="s">
        <v>13</v>
      </c>
      <c r="H516" s="177">
        <v>6.3999999999999997E-5</v>
      </c>
      <c r="I516" s="176">
        <v>3420</v>
      </c>
      <c r="J516" s="176">
        <v>0.21</v>
      </c>
    </row>
    <row r="517" spans="1:10" s="293" customFormat="1" x14ac:dyDescent="0.2">
      <c r="A517" s="301"/>
      <c r="B517" s="301"/>
      <c r="C517" s="301"/>
      <c r="D517" s="301"/>
      <c r="E517" s="301" t="s">
        <v>119</v>
      </c>
      <c r="F517" s="178">
        <v>0</v>
      </c>
      <c r="G517" s="301" t="s">
        <v>120</v>
      </c>
      <c r="H517" s="178">
        <v>0</v>
      </c>
      <c r="I517" s="301" t="s">
        <v>121</v>
      </c>
      <c r="J517" s="178">
        <v>0</v>
      </c>
    </row>
    <row r="518" spans="1:10" s="293" customFormat="1" ht="15" thickBot="1" x14ac:dyDescent="0.25">
      <c r="A518" s="301"/>
      <c r="B518" s="301"/>
      <c r="C518" s="301"/>
      <c r="D518" s="301"/>
      <c r="E518" s="301" t="s">
        <v>122</v>
      </c>
      <c r="F518" s="178">
        <v>0.06</v>
      </c>
      <c r="G518" s="301"/>
      <c r="H518" s="322" t="s">
        <v>123</v>
      </c>
      <c r="I518" s="322"/>
      <c r="J518" s="178">
        <v>0.27</v>
      </c>
    </row>
    <row r="519" spans="1:10" s="293" customFormat="1" ht="0.95" customHeight="1" thickTop="1" x14ac:dyDescent="0.2">
      <c r="A519" s="164"/>
      <c r="B519" s="164"/>
      <c r="C519" s="164"/>
      <c r="D519" s="164"/>
      <c r="E519" s="164"/>
      <c r="F519" s="164"/>
      <c r="G519" s="164"/>
      <c r="H519" s="164"/>
      <c r="I519" s="164"/>
      <c r="J519" s="164"/>
    </row>
    <row r="520" spans="1:10" s="293" customFormat="1" ht="18" customHeight="1" x14ac:dyDescent="0.2">
      <c r="A520" s="302"/>
      <c r="B520" s="306" t="s">
        <v>2</v>
      </c>
      <c r="C520" s="302" t="s">
        <v>3</v>
      </c>
      <c r="D520" s="302" t="s">
        <v>4</v>
      </c>
      <c r="E520" s="327" t="s">
        <v>107</v>
      </c>
      <c r="F520" s="327"/>
      <c r="G520" s="310" t="s">
        <v>5</v>
      </c>
      <c r="H520" s="306" t="s">
        <v>6</v>
      </c>
      <c r="I520" s="306" t="s">
        <v>7</v>
      </c>
      <c r="J520" s="306" t="s">
        <v>8</v>
      </c>
    </row>
    <row r="521" spans="1:10" s="293" customFormat="1" ht="36" customHeight="1" x14ac:dyDescent="0.2">
      <c r="A521" s="303" t="s">
        <v>108</v>
      </c>
      <c r="B521" s="296" t="s">
        <v>382</v>
      </c>
      <c r="C521" s="303" t="s">
        <v>12</v>
      </c>
      <c r="D521" s="303" t="s">
        <v>383</v>
      </c>
      <c r="E521" s="326" t="s">
        <v>127</v>
      </c>
      <c r="F521" s="326"/>
      <c r="G521" s="295" t="s">
        <v>114</v>
      </c>
      <c r="H521" s="173">
        <v>1</v>
      </c>
      <c r="I521" s="297">
        <v>0.02</v>
      </c>
      <c r="J521" s="297">
        <v>0.02</v>
      </c>
    </row>
    <row r="522" spans="1:10" s="293" customFormat="1" ht="36" customHeight="1" x14ac:dyDescent="0.2">
      <c r="A522" s="305" t="s">
        <v>117</v>
      </c>
      <c r="B522" s="175" t="s">
        <v>388</v>
      </c>
      <c r="C522" s="305" t="s">
        <v>12</v>
      </c>
      <c r="D522" s="305" t="s">
        <v>389</v>
      </c>
      <c r="E522" s="321" t="s">
        <v>185</v>
      </c>
      <c r="F522" s="321"/>
      <c r="G522" s="174" t="s">
        <v>13</v>
      </c>
      <c r="H522" s="177">
        <v>7.6000000000000001E-6</v>
      </c>
      <c r="I522" s="176">
        <v>3420</v>
      </c>
      <c r="J522" s="176">
        <v>0.02</v>
      </c>
    </row>
    <row r="523" spans="1:10" s="293" customFormat="1" x14ac:dyDescent="0.2">
      <c r="A523" s="301"/>
      <c r="B523" s="301"/>
      <c r="C523" s="301"/>
      <c r="D523" s="301"/>
      <c r="E523" s="301" t="s">
        <v>119</v>
      </c>
      <c r="F523" s="178">
        <v>0</v>
      </c>
      <c r="G523" s="301" t="s">
        <v>120</v>
      </c>
      <c r="H523" s="178">
        <v>0</v>
      </c>
      <c r="I523" s="301" t="s">
        <v>121</v>
      </c>
      <c r="J523" s="178">
        <v>0</v>
      </c>
    </row>
    <row r="524" spans="1:10" s="293" customFormat="1" ht="15" thickBot="1" x14ac:dyDescent="0.25">
      <c r="A524" s="301"/>
      <c r="B524" s="301"/>
      <c r="C524" s="301"/>
      <c r="D524" s="301"/>
      <c r="E524" s="301" t="s">
        <v>122</v>
      </c>
      <c r="F524" s="178">
        <v>0</v>
      </c>
      <c r="G524" s="301"/>
      <c r="H524" s="322" t="s">
        <v>123</v>
      </c>
      <c r="I524" s="322"/>
      <c r="J524" s="178">
        <v>0.02</v>
      </c>
    </row>
    <row r="525" spans="1:10" s="293" customFormat="1" ht="0.95" customHeight="1" thickTop="1" x14ac:dyDescent="0.2">
      <c r="A525" s="164"/>
      <c r="B525" s="164"/>
      <c r="C525" s="164"/>
      <c r="D525" s="164"/>
      <c r="E525" s="164"/>
      <c r="F525" s="164"/>
      <c r="G525" s="164"/>
      <c r="H525" s="164"/>
      <c r="I525" s="164"/>
      <c r="J525" s="164"/>
    </row>
    <row r="526" spans="1:10" s="293" customFormat="1" ht="18" customHeight="1" x14ac:dyDescent="0.2">
      <c r="A526" s="302"/>
      <c r="B526" s="306" t="s">
        <v>2</v>
      </c>
      <c r="C526" s="302" t="s">
        <v>3</v>
      </c>
      <c r="D526" s="302" t="s">
        <v>4</v>
      </c>
      <c r="E526" s="327" t="s">
        <v>107</v>
      </c>
      <c r="F526" s="327"/>
      <c r="G526" s="310" t="s">
        <v>5</v>
      </c>
      <c r="H526" s="306" t="s">
        <v>6</v>
      </c>
      <c r="I526" s="306" t="s">
        <v>7</v>
      </c>
      <c r="J526" s="306" t="s">
        <v>8</v>
      </c>
    </row>
    <row r="527" spans="1:10" s="293" customFormat="1" ht="48" customHeight="1" x14ac:dyDescent="0.2">
      <c r="A527" s="303" t="s">
        <v>108</v>
      </c>
      <c r="B527" s="296" t="s">
        <v>384</v>
      </c>
      <c r="C527" s="303" t="s">
        <v>12</v>
      </c>
      <c r="D527" s="303" t="s">
        <v>385</v>
      </c>
      <c r="E527" s="326" t="s">
        <v>127</v>
      </c>
      <c r="F527" s="326"/>
      <c r="G527" s="295" t="s">
        <v>114</v>
      </c>
      <c r="H527" s="173">
        <v>1</v>
      </c>
      <c r="I527" s="297">
        <v>0.2</v>
      </c>
      <c r="J527" s="297">
        <v>0.2</v>
      </c>
    </row>
    <row r="528" spans="1:10" s="293" customFormat="1" ht="36" customHeight="1" x14ac:dyDescent="0.2">
      <c r="A528" s="305" t="s">
        <v>117</v>
      </c>
      <c r="B528" s="175" t="s">
        <v>388</v>
      </c>
      <c r="C528" s="305" t="s">
        <v>12</v>
      </c>
      <c r="D528" s="305" t="s">
        <v>389</v>
      </c>
      <c r="E528" s="321" t="s">
        <v>185</v>
      </c>
      <c r="F528" s="321"/>
      <c r="G528" s="174" t="s">
        <v>13</v>
      </c>
      <c r="H528" s="177">
        <v>6.0000000000000002E-5</v>
      </c>
      <c r="I528" s="176">
        <v>3420</v>
      </c>
      <c r="J528" s="176">
        <v>0.2</v>
      </c>
    </row>
    <row r="529" spans="1:10" s="293" customFormat="1" x14ac:dyDescent="0.2">
      <c r="A529" s="301"/>
      <c r="B529" s="301"/>
      <c r="C529" s="301"/>
      <c r="D529" s="301"/>
      <c r="E529" s="301" t="s">
        <v>119</v>
      </c>
      <c r="F529" s="178">
        <v>0</v>
      </c>
      <c r="G529" s="301" t="s">
        <v>120</v>
      </c>
      <c r="H529" s="178">
        <v>0</v>
      </c>
      <c r="I529" s="301" t="s">
        <v>121</v>
      </c>
      <c r="J529" s="178">
        <v>0</v>
      </c>
    </row>
    <row r="530" spans="1:10" s="293" customFormat="1" ht="15" thickBot="1" x14ac:dyDescent="0.25">
      <c r="A530" s="301"/>
      <c r="B530" s="301"/>
      <c r="C530" s="301"/>
      <c r="D530" s="301"/>
      <c r="E530" s="301" t="s">
        <v>122</v>
      </c>
      <c r="F530" s="178">
        <v>0.05</v>
      </c>
      <c r="G530" s="301"/>
      <c r="H530" s="322" t="s">
        <v>123</v>
      </c>
      <c r="I530" s="322"/>
      <c r="J530" s="178">
        <v>0.25</v>
      </c>
    </row>
    <row r="531" spans="1:10" s="293" customFormat="1" ht="0.95" customHeight="1" thickTop="1" x14ac:dyDescent="0.2">
      <c r="A531" s="164"/>
      <c r="B531" s="164"/>
      <c r="C531" s="164"/>
      <c r="D531" s="164"/>
      <c r="E531" s="164"/>
      <c r="F531" s="164"/>
      <c r="G531" s="164"/>
      <c r="H531" s="164"/>
      <c r="I531" s="164"/>
      <c r="J531" s="164"/>
    </row>
    <row r="532" spans="1:10" s="293" customFormat="1" ht="18" customHeight="1" x14ac:dyDescent="0.2">
      <c r="A532" s="302"/>
      <c r="B532" s="306" t="s">
        <v>2</v>
      </c>
      <c r="C532" s="302" t="s">
        <v>3</v>
      </c>
      <c r="D532" s="302" t="s">
        <v>4</v>
      </c>
      <c r="E532" s="327" t="s">
        <v>107</v>
      </c>
      <c r="F532" s="327"/>
      <c r="G532" s="310" t="s">
        <v>5</v>
      </c>
      <c r="H532" s="306" t="s">
        <v>6</v>
      </c>
      <c r="I532" s="306" t="s">
        <v>7</v>
      </c>
      <c r="J532" s="306" t="s">
        <v>8</v>
      </c>
    </row>
    <row r="533" spans="1:10" s="293" customFormat="1" ht="48" customHeight="1" x14ac:dyDescent="0.2">
      <c r="A533" s="303" t="s">
        <v>108</v>
      </c>
      <c r="B533" s="296" t="s">
        <v>386</v>
      </c>
      <c r="C533" s="303" t="s">
        <v>12</v>
      </c>
      <c r="D533" s="303" t="s">
        <v>387</v>
      </c>
      <c r="E533" s="326" t="s">
        <v>127</v>
      </c>
      <c r="F533" s="326"/>
      <c r="G533" s="295" t="s">
        <v>114</v>
      </c>
      <c r="H533" s="173">
        <v>1</v>
      </c>
      <c r="I533" s="297">
        <v>0.91</v>
      </c>
      <c r="J533" s="297">
        <v>0.91</v>
      </c>
    </row>
    <row r="534" spans="1:10" s="293" customFormat="1" ht="24" customHeight="1" x14ac:dyDescent="0.2">
      <c r="A534" s="305" t="s">
        <v>117</v>
      </c>
      <c r="B534" s="175" t="s">
        <v>390</v>
      </c>
      <c r="C534" s="305" t="s">
        <v>12</v>
      </c>
      <c r="D534" s="305" t="s">
        <v>391</v>
      </c>
      <c r="E534" s="321" t="s">
        <v>118</v>
      </c>
      <c r="F534" s="321"/>
      <c r="G534" s="174" t="s">
        <v>392</v>
      </c>
      <c r="H534" s="177">
        <v>1.25</v>
      </c>
      <c r="I534" s="176">
        <v>0.73</v>
      </c>
      <c r="J534" s="176">
        <v>0.91</v>
      </c>
    </row>
    <row r="535" spans="1:10" s="293" customFormat="1" x14ac:dyDescent="0.2">
      <c r="A535" s="301"/>
      <c r="B535" s="301"/>
      <c r="C535" s="301"/>
      <c r="D535" s="301"/>
      <c r="E535" s="301" t="s">
        <v>119</v>
      </c>
      <c r="F535" s="178">
        <v>0</v>
      </c>
      <c r="G535" s="301" t="s">
        <v>120</v>
      </c>
      <c r="H535" s="178">
        <v>0</v>
      </c>
      <c r="I535" s="301" t="s">
        <v>121</v>
      </c>
      <c r="J535" s="178">
        <v>0</v>
      </c>
    </row>
    <row r="536" spans="1:10" s="293" customFormat="1" ht="15" thickBot="1" x14ac:dyDescent="0.25">
      <c r="A536" s="301"/>
      <c r="B536" s="301"/>
      <c r="C536" s="301"/>
      <c r="D536" s="301"/>
      <c r="E536" s="301" t="s">
        <v>122</v>
      </c>
      <c r="F536" s="178">
        <v>0.26</v>
      </c>
      <c r="G536" s="301"/>
      <c r="H536" s="322" t="s">
        <v>123</v>
      </c>
      <c r="I536" s="322"/>
      <c r="J536" s="178">
        <v>1.17</v>
      </c>
    </row>
    <row r="537" spans="1:10" s="293" customFormat="1" ht="0.95" customHeight="1" thickTop="1" x14ac:dyDescent="0.2">
      <c r="A537" s="164"/>
      <c r="B537" s="164"/>
      <c r="C537" s="164"/>
      <c r="D537" s="164"/>
      <c r="E537" s="164"/>
      <c r="F537" s="164"/>
      <c r="G537" s="164"/>
      <c r="H537" s="164"/>
      <c r="I537" s="164"/>
      <c r="J537" s="164"/>
    </row>
    <row r="538" spans="1:10" s="293" customFormat="1" ht="18" customHeight="1" x14ac:dyDescent="0.2">
      <c r="A538" s="302"/>
      <c r="B538" s="306" t="s">
        <v>2</v>
      </c>
      <c r="C538" s="302" t="s">
        <v>3</v>
      </c>
      <c r="D538" s="302" t="s">
        <v>4</v>
      </c>
      <c r="E538" s="327" t="s">
        <v>107</v>
      </c>
      <c r="F538" s="327"/>
      <c r="G538" s="310" t="s">
        <v>5</v>
      </c>
      <c r="H538" s="306" t="s">
        <v>6</v>
      </c>
      <c r="I538" s="306" t="s">
        <v>7</v>
      </c>
      <c r="J538" s="306" t="s">
        <v>8</v>
      </c>
    </row>
    <row r="539" spans="1:10" s="293" customFormat="1" ht="60" customHeight="1" x14ac:dyDescent="0.2">
      <c r="A539" s="303" t="s">
        <v>108</v>
      </c>
      <c r="B539" s="296" t="s">
        <v>193</v>
      </c>
      <c r="C539" s="303" t="s">
        <v>12</v>
      </c>
      <c r="D539" s="303" t="s">
        <v>194</v>
      </c>
      <c r="E539" s="326" t="s">
        <v>127</v>
      </c>
      <c r="F539" s="326"/>
      <c r="G539" s="295" t="s">
        <v>131</v>
      </c>
      <c r="H539" s="173">
        <v>1</v>
      </c>
      <c r="I539" s="297">
        <v>31.6</v>
      </c>
      <c r="J539" s="297">
        <v>31.6</v>
      </c>
    </row>
    <row r="540" spans="1:10" s="293" customFormat="1" ht="60" customHeight="1" x14ac:dyDescent="0.2">
      <c r="A540" s="304" t="s">
        <v>110</v>
      </c>
      <c r="B540" s="166" t="s">
        <v>393</v>
      </c>
      <c r="C540" s="304" t="s">
        <v>12</v>
      </c>
      <c r="D540" s="304" t="s">
        <v>394</v>
      </c>
      <c r="E540" s="329" t="s">
        <v>127</v>
      </c>
      <c r="F540" s="329"/>
      <c r="G540" s="165" t="s">
        <v>114</v>
      </c>
      <c r="H540" s="168">
        <v>1</v>
      </c>
      <c r="I540" s="167">
        <v>14.15</v>
      </c>
      <c r="J540" s="167">
        <v>14.15</v>
      </c>
    </row>
    <row r="541" spans="1:10" s="293" customFormat="1" ht="60" customHeight="1" x14ac:dyDescent="0.2">
      <c r="A541" s="304" t="s">
        <v>110</v>
      </c>
      <c r="B541" s="166" t="s">
        <v>395</v>
      </c>
      <c r="C541" s="304" t="s">
        <v>12</v>
      </c>
      <c r="D541" s="304" t="s">
        <v>396</v>
      </c>
      <c r="E541" s="329" t="s">
        <v>127</v>
      </c>
      <c r="F541" s="329"/>
      <c r="G541" s="165" t="s">
        <v>114</v>
      </c>
      <c r="H541" s="168">
        <v>1</v>
      </c>
      <c r="I541" s="167">
        <v>2.61</v>
      </c>
      <c r="J541" s="167">
        <v>2.61</v>
      </c>
    </row>
    <row r="542" spans="1:10" s="293" customFormat="1" ht="60" customHeight="1" x14ac:dyDescent="0.2">
      <c r="A542" s="304" t="s">
        <v>110</v>
      </c>
      <c r="B542" s="166" t="s">
        <v>397</v>
      </c>
      <c r="C542" s="304" t="s">
        <v>12</v>
      </c>
      <c r="D542" s="304" t="s">
        <v>398</v>
      </c>
      <c r="E542" s="329" t="s">
        <v>127</v>
      </c>
      <c r="F542" s="329"/>
      <c r="G542" s="165" t="s">
        <v>114</v>
      </c>
      <c r="H542" s="168">
        <v>1</v>
      </c>
      <c r="I542" s="167">
        <v>1.02</v>
      </c>
      <c r="J542" s="167">
        <v>1.02</v>
      </c>
    </row>
    <row r="543" spans="1:10" s="293" customFormat="1" ht="24" customHeight="1" x14ac:dyDescent="0.2">
      <c r="A543" s="304" t="s">
        <v>110</v>
      </c>
      <c r="B543" s="166" t="s">
        <v>399</v>
      </c>
      <c r="C543" s="304" t="s">
        <v>12</v>
      </c>
      <c r="D543" s="304" t="s">
        <v>400</v>
      </c>
      <c r="E543" s="329" t="s">
        <v>113</v>
      </c>
      <c r="F543" s="329"/>
      <c r="G543" s="165" t="s">
        <v>114</v>
      </c>
      <c r="H543" s="168">
        <v>1</v>
      </c>
      <c r="I543" s="167">
        <v>13.82</v>
      </c>
      <c r="J543" s="167">
        <v>13.82</v>
      </c>
    </row>
    <row r="544" spans="1:10" s="293" customFormat="1" x14ac:dyDescent="0.2">
      <c r="A544" s="301"/>
      <c r="B544" s="301"/>
      <c r="C544" s="301"/>
      <c r="D544" s="301"/>
      <c r="E544" s="301" t="s">
        <v>119</v>
      </c>
      <c r="F544" s="178">
        <v>6.6507411000000003</v>
      </c>
      <c r="G544" s="301" t="s">
        <v>120</v>
      </c>
      <c r="H544" s="178">
        <v>5.6</v>
      </c>
      <c r="I544" s="301" t="s">
        <v>121</v>
      </c>
      <c r="J544" s="178">
        <v>12.25</v>
      </c>
    </row>
    <row r="545" spans="1:10" s="293" customFormat="1" ht="15" thickBot="1" x14ac:dyDescent="0.25">
      <c r="A545" s="301"/>
      <c r="B545" s="301"/>
      <c r="C545" s="301"/>
      <c r="D545" s="301"/>
      <c r="E545" s="301" t="s">
        <v>122</v>
      </c>
      <c r="F545" s="178">
        <v>9.27</v>
      </c>
      <c r="G545" s="301"/>
      <c r="H545" s="322" t="s">
        <v>123</v>
      </c>
      <c r="I545" s="322"/>
      <c r="J545" s="178">
        <v>40.869999999999997</v>
      </c>
    </row>
    <row r="546" spans="1:10" s="293" customFormat="1" ht="0.95" customHeight="1" thickTop="1" x14ac:dyDescent="0.2">
      <c r="A546" s="164"/>
      <c r="B546" s="164"/>
      <c r="C546" s="164"/>
      <c r="D546" s="164"/>
      <c r="E546" s="164"/>
      <c r="F546" s="164"/>
      <c r="G546" s="164"/>
      <c r="H546" s="164"/>
      <c r="I546" s="164"/>
      <c r="J546" s="164"/>
    </row>
    <row r="547" spans="1:10" s="293" customFormat="1" ht="18" customHeight="1" x14ac:dyDescent="0.2">
      <c r="A547" s="302"/>
      <c r="B547" s="306" t="s">
        <v>2</v>
      </c>
      <c r="C547" s="302" t="s">
        <v>3</v>
      </c>
      <c r="D547" s="302" t="s">
        <v>4</v>
      </c>
      <c r="E547" s="327" t="s">
        <v>107</v>
      </c>
      <c r="F547" s="327"/>
      <c r="G547" s="310" t="s">
        <v>5</v>
      </c>
      <c r="H547" s="306" t="s">
        <v>6</v>
      </c>
      <c r="I547" s="306" t="s">
        <v>7</v>
      </c>
      <c r="J547" s="306" t="s">
        <v>8</v>
      </c>
    </row>
    <row r="548" spans="1:10" s="293" customFormat="1" ht="60" customHeight="1" x14ac:dyDescent="0.2">
      <c r="A548" s="303" t="s">
        <v>108</v>
      </c>
      <c r="B548" s="296" t="s">
        <v>191</v>
      </c>
      <c r="C548" s="303" t="s">
        <v>12</v>
      </c>
      <c r="D548" s="303" t="s">
        <v>192</v>
      </c>
      <c r="E548" s="326" t="s">
        <v>127</v>
      </c>
      <c r="F548" s="326"/>
      <c r="G548" s="295" t="s">
        <v>128</v>
      </c>
      <c r="H548" s="173">
        <v>1</v>
      </c>
      <c r="I548" s="297">
        <v>129.69999999999999</v>
      </c>
      <c r="J548" s="297">
        <v>129.69999999999999</v>
      </c>
    </row>
    <row r="549" spans="1:10" s="293" customFormat="1" ht="60" customHeight="1" x14ac:dyDescent="0.2">
      <c r="A549" s="304" t="s">
        <v>110</v>
      </c>
      <c r="B549" s="166" t="s">
        <v>393</v>
      </c>
      <c r="C549" s="304" t="s">
        <v>12</v>
      </c>
      <c r="D549" s="304" t="s">
        <v>394</v>
      </c>
      <c r="E549" s="329" t="s">
        <v>127</v>
      </c>
      <c r="F549" s="329"/>
      <c r="G549" s="165" t="s">
        <v>114</v>
      </c>
      <c r="H549" s="168">
        <v>1</v>
      </c>
      <c r="I549" s="167">
        <v>14.15</v>
      </c>
      <c r="J549" s="167">
        <v>14.15</v>
      </c>
    </row>
    <row r="550" spans="1:10" s="293" customFormat="1" ht="60" customHeight="1" x14ac:dyDescent="0.2">
      <c r="A550" s="304" t="s">
        <v>110</v>
      </c>
      <c r="B550" s="166" t="s">
        <v>395</v>
      </c>
      <c r="C550" s="304" t="s">
        <v>12</v>
      </c>
      <c r="D550" s="304" t="s">
        <v>396</v>
      </c>
      <c r="E550" s="329" t="s">
        <v>127</v>
      </c>
      <c r="F550" s="329"/>
      <c r="G550" s="165" t="s">
        <v>114</v>
      </c>
      <c r="H550" s="168">
        <v>1</v>
      </c>
      <c r="I550" s="167">
        <v>2.61</v>
      </c>
      <c r="J550" s="167">
        <v>2.61</v>
      </c>
    </row>
    <row r="551" spans="1:10" s="293" customFormat="1" ht="60" customHeight="1" x14ac:dyDescent="0.2">
      <c r="A551" s="304" t="s">
        <v>110</v>
      </c>
      <c r="B551" s="166" t="s">
        <v>397</v>
      </c>
      <c r="C551" s="304" t="s">
        <v>12</v>
      </c>
      <c r="D551" s="304" t="s">
        <v>398</v>
      </c>
      <c r="E551" s="329" t="s">
        <v>127</v>
      </c>
      <c r="F551" s="329"/>
      <c r="G551" s="165" t="s">
        <v>114</v>
      </c>
      <c r="H551" s="168">
        <v>1</v>
      </c>
      <c r="I551" s="167">
        <v>1.02</v>
      </c>
      <c r="J551" s="167">
        <v>1.02</v>
      </c>
    </row>
    <row r="552" spans="1:10" s="293" customFormat="1" ht="60" customHeight="1" x14ac:dyDescent="0.2">
      <c r="A552" s="304" t="s">
        <v>110</v>
      </c>
      <c r="B552" s="166" t="s">
        <v>401</v>
      </c>
      <c r="C552" s="304" t="s">
        <v>12</v>
      </c>
      <c r="D552" s="304" t="s">
        <v>402</v>
      </c>
      <c r="E552" s="329" t="s">
        <v>127</v>
      </c>
      <c r="F552" s="329"/>
      <c r="G552" s="165" t="s">
        <v>114</v>
      </c>
      <c r="H552" s="168">
        <v>1</v>
      </c>
      <c r="I552" s="167">
        <v>26.53</v>
      </c>
      <c r="J552" s="167">
        <v>26.53</v>
      </c>
    </row>
    <row r="553" spans="1:10" s="293" customFormat="1" ht="60" customHeight="1" x14ac:dyDescent="0.2">
      <c r="A553" s="304" t="s">
        <v>110</v>
      </c>
      <c r="B553" s="166" t="s">
        <v>403</v>
      </c>
      <c r="C553" s="304" t="s">
        <v>12</v>
      </c>
      <c r="D553" s="304" t="s">
        <v>404</v>
      </c>
      <c r="E553" s="329" t="s">
        <v>127</v>
      </c>
      <c r="F553" s="329"/>
      <c r="G553" s="165" t="s">
        <v>114</v>
      </c>
      <c r="H553" s="168">
        <v>1</v>
      </c>
      <c r="I553" s="167">
        <v>71.569999999999993</v>
      </c>
      <c r="J553" s="167">
        <v>71.569999999999993</v>
      </c>
    </row>
    <row r="554" spans="1:10" s="293" customFormat="1" ht="24" customHeight="1" x14ac:dyDescent="0.2">
      <c r="A554" s="304" t="s">
        <v>110</v>
      </c>
      <c r="B554" s="166" t="s">
        <v>399</v>
      </c>
      <c r="C554" s="304" t="s">
        <v>12</v>
      </c>
      <c r="D554" s="304" t="s">
        <v>400</v>
      </c>
      <c r="E554" s="329" t="s">
        <v>113</v>
      </c>
      <c r="F554" s="329"/>
      <c r="G554" s="165" t="s">
        <v>114</v>
      </c>
      <c r="H554" s="168">
        <v>1</v>
      </c>
      <c r="I554" s="167">
        <v>13.82</v>
      </c>
      <c r="J554" s="167">
        <v>13.82</v>
      </c>
    </row>
    <row r="555" spans="1:10" s="293" customFormat="1" x14ac:dyDescent="0.2">
      <c r="A555" s="301"/>
      <c r="B555" s="301"/>
      <c r="C555" s="301"/>
      <c r="D555" s="301"/>
      <c r="E555" s="301" t="s">
        <v>119</v>
      </c>
      <c r="F555" s="178">
        <v>6.6507411000000003</v>
      </c>
      <c r="G555" s="301" t="s">
        <v>120</v>
      </c>
      <c r="H555" s="178">
        <v>5.6</v>
      </c>
      <c r="I555" s="301" t="s">
        <v>121</v>
      </c>
      <c r="J555" s="178">
        <v>12.25</v>
      </c>
    </row>
    <row r="556" spans="1:10" s="293" customFormat="1" ht="15" thickBot="1" x14ac:dyDescent="0.25">
      <c r="A556" s="301"/>
      <c r="B556" s="301"/>
      <c r="C556" s="301"/>
      <c r="D556" s="301"/>
      <c r="E556" s="301" t="s">
        <v>122</v>
      </c>
      <c r="F556" s="178">
        <v>38.06</v>
      </c>
      <c r="G556" s="301"/>
      <c r="H556" s="322" t="s">
        <v>123</v>
      </c>
      <c r="I556" s="322"/>
      <c r="J556" s="178">
        <v>167.76</v>
      </c>
    </row>
    <row r="557" spans="1:10" s="293" customFormat="1" ht="0.95" customHeight="1" thickTop="1" x14ac:dyDescent="0.2">
      <c r="A557" s="164"/>
      <c r="B557" s="164"/>
      <c r="C557" s="164"/>
      <c r="D557" s="164"/>
      <c r="E557" s="164"/>
      <c r="F557" s="164"/>
      <c r="G557" s="164"/>
      <c r="H557" s="164"/>
      <c r="I557" s="164"/>
      <c r="J557" s="164"/>
    </row>
    <row r="558" spans="1:10" s="293" customFormat="1" ht="18" customHeight="1" x14ac:dyDescent="0.2">
      <c r="A558" s="302"/>
      <c r="B558" s="306" t="s">
        <v>2</v>
      </c>
      <c r="C558" s="302" t="s">
        <v>3</v>
      </c>
      <c r="D558" s="302" t="s">
        <v>4</v>
      </c>
      <c r="E558" s="327" t="s">
        <v>107</v>
      </c>
      <c r="F558" s="327"/>
      <c r="G558" s="310" t="s">
        <v>5</v>
      </c>
      <c r="H558" s="306" t="s">
        <v>6</v>
      </c>
      <c r="I558" s="306" t="s">
        <v>7</v>
      </c>
      <c r="J558" s="306" t="s">
        <v>8</v>
      </c>
    </row>
    <row r="559" spans="1:10" s="293" customFormat="1" ht="60" customHeight="1" x14ac:dyDescent="0.2">
      <c r="A559" s="303" t="s">
        <v>108</v>
      </c>
      <c r="B559" s="296" t="s">
        <v>393</v>
      </c>
      <c r="C559" s="303" t="s">
        <v>12</v>
      </c>
      <c r="D559" s="303" t="s">
        <v>394</v>
      </c>
      <c r="E559" s="326" t="s">
        <v>127</v>
      </c>
      <c r="F559" s="326"/>
      <c r="G559" s="295" t="s">
        <v>114</v>
      </c>
      <c r="H559" s="173">
        <v>1</v>
      </c>
      <c r="I559" s="297">
        <v>14.15</v>
      </c>
      <c r="J559" s="297">
        <v>14.15</v>
      </c>
    </row>
    <row r="560" spans="1:10" s="293" customFormat="1" ht="24" customHeight="1" x14ac:dyDescent="0.2">
      <c r="A560" s="305" t="s">
        <v>117</v>
      </c>
      <c r="B560" s="175" t="s">
        <v>405</v>
      </c>
      <c r="C560" s="305" t="s">
        <v>12</v>
      </c>
      <c r="D560" s="305" t="s">
        <v>406</v>
      </c>
      <c r="E560" s="321" t="s">
        <v>118</v>
      </c>
      <c r="F560" s="321"/>
      <c r="G560" s="174" t="s">
        <v>13</v>
      </c>
      <c r="H560" s="177">
        <v>4.0000000000000003E-5</v>
      </c>
      <c r="I560" s="176">
        <v>45253.13</v>
      </c>
      <c r="J560" s="176">
        <v>1.81</v>
      </c>
    </row>
    <row r="561" spans="1:10" s="293" customFormat="1" ht="48" customHeight="1" x14ac:dyDescent="0.2">
      <c r="A561" s="305" t="s">
        <v>117</v>
      </c>
      <c r="B561" s="175" t="s">
        <v>407</v>
      </c>
      <c r="C561" s="305" t="s">
        <v>12</v>
      </c>
      <c r="D561" s="305" t="s">
        <v>408</v>
      </c>
      <c r="E561" s="321" t="s">
        <v>185</v>
      </c>
      <c r="F561" s="321"/>
      <c r="G561" s="174" t="s">
        <v>13</v>
      </c>
      <c r="H561" s="177">
        <v>4.0000000000000003E-5</v>
      </c>
      <c r="I561" s="176">
        <v>308568.96000000002</v>
      </c>
      <c r="J561" s="176">
        <v>12.34</v>
      </c>
    </row>
    <row r="562" spans="1:10" s="293" customFormat="1" x14ac:dyDescent="0.2">
      <c r="A562" s="301"/>
      <c r="B562" s="301"/>
      <c r="C562" s="301"/>
      <c r="D562" s="301"/>
      <c r="E562" s="301" t="s">
        <v>119</v>
      </c>
      <c r="F562" s="178">
        <v>0</v>
      </c>
      <c r="G562" s="301" t="s">
        <v>120</v>
      </c>
      <c r="H562" s="178">
        <v>0</v>
      </c>
      <c r="I562" s="301" t="s">
        <v>121</v>
      </c>
      <c r="J562" s="178">
        <v>0</v>
      </c>
    </row>
    <row r="563" spans="1:10" s="293" customFormat="1" ht="15" thickBot="1" x14ac:dyDescent="0.25">
      <c r="A563" s="301"/>
      <c r="B563" s="301"/>
      <c r="C563" s="301"/>
      <c r="D563" s="301"/>
      <c r="E563" s="301" t="s">
        <v>122</v>
      </c>
      <c r="F563" s="178">
        <v>4.1500000000000004</v>
      </c>
      <c r="G563" s="301"/>
      <c r="H563" s="322" t="s">
        <v>123</v>
      </c>
      <c r="I563" s="322"/>
      <c r="J563" s="178">
        <v>18.3</v>
      </c>
    </row>
    <row r="564" spans="1:10" s="293" customFormat="1" ht="0.95" customHeight="1" thickTop="1" x14ac:dyDescent="0.2">
      <c r="A564" s="164"/>
      <c r="B564" s="164"/>
      <c r="C564" s="164"/>
      <c r="D564" s="164"/>
      <c r="E564" s="164"/>
      <c r="F564" s="164"/>
      <c r="G564" s="164"/>
      <c r="H564" s="164"/>
      <c r="I564" s="164"/>
      <c r="J564" s="164"/>
    </row>
    <row r="565" spans="1:10" s="293" customFormat="1" ht="18" customHeight="1" x14ac:dyDescent="0.2">
      <c r="A565" s="302"/>
      <c r="B565" s="306" t="s">
        <v>2</v>
      </c>
      <c r="C565" s="302" t="s">
        <v>3</v>
      </c>
      <c r="D565" s="302" t="s">
        <v>4</v>
      </c>
      <c r="E565" s="327" t="s">
        <v>107</v>
      </c>
      <c r="F565" s="327"/>
      <c r="G565" s="310" t="s">
        <v>5</v>
      </c>
      <c r="H565" s="306" t="s">
        <v>6</v>
      </c>
      <c r="I565" s="306" t="s">
        <v>7</v>
      </c>
      <c r="J565" s="306" t="s">
        <v>8</v>
      </c>
    </row>
    <row r="566" spans="1:10" s="293" customFormat="1" ht="60" customHeight="1" x14ac:dyDescent="0.2">
      <c r="A566" s="303" t="s">
        <v>108</v>
      </c>
      <c r="B566" s="296" t="s">
        <v>397</v>
      </c>
      <c r="C566" s="303" t="s">
        <v>12</v>
      </c>
      <c r="D566" s="303" t="s">
        <v>398</v>
      </c>
      <c r="E566" s="326" t="s">
        <v>127</v>
      </c>
      <c r="F566" s="326"/>
      <c r="G566" s="295" t="s">
        <v>114</v>
      </c>
      <c r="H566" s="173">
        <v>1</v>
      </c>
      <c r="I566" s="297">
        <v>1.02</v>
      </c>
      <c r="J566" s="297">
        <v>1.02</v>
      </c>
    </row>
    <row r="567" spans="1:10" s="293" customFormat="1" ht="24" customHeight="1" x14ac:dyDescent="0.2">
      <c r="A567" s="305" t="s">
        <v>117</v>
      </c>
      <c r="B567" s="175" t="s">
        <v>405</v>
      </c>
      <c r="C567" s="305" t="s">
        <v>12</v>
      </c>
      <c r="D567" s="305" t="s">
        <v>406</v>
      </c>
      <c r="E567" s="321" t="s">
        <v>118</v>
      </c>
      <c r="F567" s="321"/>
      <c r="G567" s="174" t="s">
        <v>13</v>
      </c>
      <c r="H567" s="177">
        <v>2.9000000000000002E-6</v>
      </c>
      <c r="I567" s="176">
        <v>45253.13</v>
      </c>
      <c r="J567" s="176">
        <v>0.13</v>
      </c>
    </row>
    <row r="568" spans="1:10" s="293" customFormat="1" ht="48" customHeight="1" x14ac:dyDescent="0.2">
      <c r="A568" s="305" t="s">
        <v>117</v>
      </c>
      <c r="B568" s="175" t="s">
        <v>407</v>
      </c>
      <c r="C568" s="305" t="s">
        <v>12</v>
      </c>
      <c r="D568" s="305" t="s">
        <v>408</v>
      </c>
      <c r="E568" s="321" t="s">
        <v>185</v>
      </c>
      <c r="F568" s="321"/>
      <c r="G568" s="174" t="s">
        <v>13</v>
      </c>
      <c r="H568" s="177">
        <v>2.9000000000000002E-6</v>
      </c>
      <c r="I568" s="176">
        <v>308568.96000000002</v>
      </c>
      <c r="J568" s="176">
        <v>0.89</v>
      </c>
    </row>
    <row r="569" spans="1:10" s="293" customFormat="1" x14ac:dyDescent="0.2">
      <c r="A569" s="301"/>
      <c r="B569" s="301"/>
      <c r="C569" s="301"/>
      <c r="D569" s="301"/>
      <c r="E569" s="301" t="s">
        <v>119</v>
      </c>
      <c r="F569" s="178">
        <v>0</v>
      </c>
      <c r="G569" s="301" t="s">
        <v>120</v>
      </c>
      <c r="H569" s="178">
        <v>0</v>
      </c>
      <c r="I569" s="301" t="s">
        <v>121</v>
      </c>
      <c r="J569" s="178">
        <v>0</v>
      </c>
    </row>
    <row r="570" spans="1:10" s="293" customFormat="1" ht="15" thickBot="1" x14ac:dyDescent="0.25">
      <c r="A570" s="301"/>
      <c r="B570" s="301"/>
      <c r="C570" s="301"/>
      <c r="D570" s="301"/>
      <c r="E570" s="301" t="s">
        <v>122</v>
      </c>
      <c r="F570" s="178">
        <v>0.28999999999999998</v>
      </c>
      <c r="G570" s="301"/>
      <c r="H570" s="322" t="s">
        <v>123</v>
      </c>
      <c r="I570" s="322"/>
      <c r="J570" s="178">
        <v>1.31</v>
      </c>
    </row>
    <row r="571" spans="1:10" s="293" customFormat="1" ht="0.95" customHeight="1" thickTop="1" x14ac:dyDescent="0.2">
      <c r="A571" s="164"/>
      <c r="B571" s="164"/>
      <c r="C571" s="164"/>
      <c r="D571" s="164"/>
      <c r="E571" s="164"/>
      <c r="F571" s="164"/>
      <c r="G571" s="164"/>
      <c r="H571" s="164"/>
      <c r="I571" s="164"/>
      <c r="J571" s="164"/>
    </row>
    <row r="572" spans="1:10" s="293" customFormat="1" ht="18" customHeight="1" x14ac:dyDescent="0.2">
      <c r="A572" s="302"/>
      <c r="B572" s="306" t="s">
        <v>2</v>
      </c>
      <c r="C572" s="302" t="s">
        <v>3</v>
      </c>
      <c r="D572" s="302" t="s">
        <v>4</v>
      </c>
      <c r="E572" s="327" t="s">
        <v>107</v>
      </c>
      <c r="F572" s="327"/>
      <c r="G572" s="310" t="s">
        <v>5</v>
      </c>
      <c r="H572" s="306" t="s">
        <v>6</v>
      </c>
      <c r="I572" s="306" t="s">
        <v>7</v>
      </c>
      <c r="J572" s="306" t="s">
        <v>8</v>
      </c>
    </row>
    <row r="573" spans="1:10" s="293" customFormat="1" ht="60" customHeight="1" x14ac:dyDescent="0.2">
      <c r="A573" s="303" t="s">
        <v>108</v>
      </c>
      <c r="B573" s="296" t="s">
        <v>395</v>
      </c>
      <c r="C573" s="303" t="s">
        <v>12</v>
      </c>
      <c r="D573" s="303" t="s">
        <v>396</v>
      </c>
      <c r="E573" s="326" t="s">
        <v>127</v>
      </c>
      <c r="F573" s="326"/>
      <c r="G573" s="295" t="s">
        <v>114</v>
      </c>
      <c r="H573" s="173">
        <v>1</v>
      </c>
      <c r="I573" s="297">
        <v>2.61</v>
      </c>
      <c r="J573" s="297">
        <v>2.61</v>
      </c>
    </row>
    <row r="574" spans="1:10" s="293" customFormat="1" ht="24" customHeight="1" x14ac:dyDescent="0.2">
      <c r="A574" s="305" t="s">
        <v>117</v>
      </c>
      <c r="B574" s="175" t="s">
        <v>405</v>
      </c>
      <c r="C574" s="305" t="s">
        <v>12</v>
      </c>
      <c r="D574" s="305" t="s">
        <v>406</v>
      </c>
      <c r="E574" s="321" t="s">
        <v>118</v>
      </c>
      <c r="F574" s="321"/>
      <c r="G574" s="174" t="s">
        <v>13</v>
      </c>
      <c r="H574" s="177">
        <v>7.4000000000000003E-6</v>
      </c>
      <c r="I574" s="176">
        <v>45253.13</v>
      </c>
      <c r="J574" s="176">
        <v>0.33</v>
      </c>
    </row>
    <row r="575" spans="1:10" s="293" customFormat="1" ht="48" customHeight="1" x14ac:dyDescent="0.2">
      <c r="A575" s="305" t="s">
        <v>117</v>
      </c>
      <c r="B575" s="175" t="s">
        <v>407</v>
      </c>
      <c r="C575" s="305" t="s">
        <v>12</v>
      </c>
      <c r="D575" s="305" t="s">
        <v>408</v>
      </c>
      <c r="E575" s="321" t="s">
        <v>185</v>
      </c>
      <c r="F575" s="321"/>
      <c r="G575" s="174" t="s">
        <v>13</v>
      </c>
      <c r="H575" s="177">
        <v>7.4000000000000003E-6</v>
      </c>
      <c r="I575" s="176">
        <v>308568.96000000002</v>
      </c>
      <c r="J575" s="176">
        <v>2.2799999999999998</v>
      </c>
    </row>
    <row r="576" spans="1:10" s="293" customFormat="1" x14ac:dyDescent="0.2">
      <c r="A576" s="301"/>
      <c r="B576" s="301"/>
      <c r="C576" s="301"/>
      <c r="D576" s="301"/>
      <c r="E576" s="301" t="s">
        <v>119</v>
      </c>
      <c r="F576" s="178">
        <v>0</v>
      </c>
      <c r="G576" s="301" t="s">
        <v>120</v>
      </c>
      <c r="H576" s="178">
        <v>0</v>
      </c>
      <c r="I576" s="301" t="s">
        <v>121</v>
      </c>
      <c r="J576" s="178">
        <v>0</v>
      </c>
    </row>
    <row r="577" spans="1:10" s="293" customFormat="1" ht="15" thickBot="1" x14ac:dyDescent="0.25">
      <c r="A577" s="301"/>
      <c r="B577" s="301"/>
      <c r="C577" s="301"/>
      <c r="D577" s="301"/>
      <c r="E577" s="301" t="s">
        <v>122</v>
      </c>
      <c r="F577" s="178">
        <v>0.76</v>
      </c>
      <c r="G577" s="301"/>
      <c r="H577" s="322" t="s">
        <v>123</v>
      </c>
      <c r="I577" s="322"/>
      <c r="J577" s="178">
        <v>3.37</v>
      </c>
    </row>
    <row r="578" spans="1:10" s="293" customFormat="1" ht="0.95" customHeight="1" thickTop="1" x14ac:dyDescent="0.2">
      <c r="A578" s="164"/>
      <c r="B578" s="164"/>
      <c r="C578" s="164"/>
      <c r="D578" s="164"/>
      <c r="E578" s="164"/>
      <c r="F578" s="164"/>
      <c r="G578" s="164"/>
      <c r="H578" s="164"/>
      <c r="I578" s="164"/>
      <c r="J578" s="164"/>
    </row>
    <row r="579" spans="1:10" s="293" customFormat="1" ht="18" customHeight="1" x14ac:dyDescent="0.2">
      <c r="A579" s="302"/>
      <c r="B579" s="306" t="s">
        <v>2</v>
      </c>
      <c r="C579" s="302" t="s">
        <v>3</v>
      </c>
      <c r="D579" s="302" t="s">
        <v>4</v>
      </c>
      <c r="E579" s="327" t="s">
        <v>107</v>
      </c>
      <c r="F579" s="327"/>
      <c r="G579" s="310" t="s">
        <v>5</v>
      </c>
      <c r="H579" s="306" t="s">
        <v>6</v>
      </c>
      <c r="I579" s="306" t="s">
        <v>7</v>
      </c>
      <c r="J579" s="306" t="s">
        <v>8</v>
      </c>
    </row>
    <row r="580" spans="1:10" s="293" customFormat="1" ht="60" customHeight="1" x14ac:dyDescent="0.2">
      <c r="A580" s="303" t="s">
        <v>108</v>
      </c>
      <c r="B580" s="296" t="s">
        <v>401</v>
      </c>
      <c r="C580" s="303" t="s">
        <v>12</v>
      </c>
      <c r="D580" s="303" t="s">
        <v>402</v>
      </c>
      <c r="E580" s="326" t="s">
        <v>127</v>
      </c>
      <c r="F580" s="326"/>
      <c r="G580" s="295" t="s">
        <v>114</v>
      </c>
      <c r="H580" s="173">
        <v>1</v>
      </c>
      <c r="I580" s="297">
        <v>26.53</v>
      </c>
      <c r="J580" s="297">
        <v>26.53</v>
      </c>
    </row>
    <row r="581" spans="1:10" s="293" customFormat="1" ht="24" customHeight="1" x14ac:dyDescent="0.2">
      <c r="A581" s="305" t="s">
        <v>117</v>
      </c>
      <c r="B581" s="175" t="s">
        <v>405</v>
      </c>
      <c r="C581" s="305" t="s">
        <v>12</v>
      </c>
      <c r="D581" s="305" t="s">
        <v>406</v>
      </c>
      <c r="E581" s="321" t="s">
        <v>118</v>
      </c>
      <c r="F581" s="321"/>
      <c r="G581" s="174" t="s">
        <v>13</v>
      </c>
      <c r="H581" s="177">
        <v>7.4999999999999993E-5</v>
      </c>
      <c r="I581" s="176">
        <v>45253.13</v>
      </c>
      <c r="J581" s="176">
        <v>3.39</v>
      </c>
    </row>
    <row r="582" spans="1:10" s="293" customFormat="1" ht="48" customHeight="1" x14ac:dyDescent="0.2">
      <c r="A582" s="305" t="s">
        <v>117</v>
      </c>
      <c r="B582" s="175" t="s">
        <v>407</v>
      </c>
      <c r="C582" s="305" t="s">
        <v>12</v>
      </c>
      <c r="D582" s="305" t="s">
        <v>408</v>
      </c>
      <c r="E582" s="321" t="s">
        <v>185</v>
      </c>
      <c r="F582" s="321"/>
      <c r="G582" s="174" t="s">
        <v>13</v>
      </c>
      <c r="H582" s="177">
        <v>7.4999999999999993E-5</v>
      </c>
      <c r="I582" s="176">
        <v>308568.96000000002</v>
      </c>
      <c r="J582" s="176">
        <v>23.14</v>
      </c>
    </row>
    <row r="583" spans="1:10" s="293" customFormat="1" x14ac:dyDescent="0.2">
      <c r="A583" s="301"/>
      <c r="B583" s="301"/>
      <c r="C583" s="301"/>
      <c r="D583" s="301"/>
      <c r="E583" s="301" t="s">
        <v>119</v>
      </c>
      <c r="F583" s="178">
        <v>0</v>
      </c>
      <c r="G583" s="301" t="s">
        <v>120</v>
      </c>
      <c r="H583" s="178">
        <v>0</v>
      </c>
      <c r="I583" s="301" t="s">
        <v>121</v>
      </c>
      <c r="J583" s="178">
        <v>0</v>
      </c>
    </row>
    <row r="584" spans="1:10" s="293" customFormat="1" ht="15" thickBot="1" x14ac:dyDescent="0.25">
      <c r="A584" s="301"/>
      <c r="B584" s="301"/>
      <c r="C584" s="301"/>
      <c r="D584" s="301"/>
      <c r="E584" s="301" t="s">
        <v>122</v>
      </c>
      <c r="F584" s="178">
        <v>7.78</v>
      </c>
      <c r="G584" s="301"/>
      <c r="H584" s="322" t="s">
        <v>123</v>
      </c>
      <c r="I584" s="322"/>
      <c r="J584" s="178">
        <v>34.31</v>
      </c>
    </row>
    <row r="585" spans="1:10" s="293" customFormat="1" ht="0.95" customHeight="1" thickTop="1" x14ac:dyDescent="0.2">
      <c r="A585" s="164"/>
      <c r="B585" s="164"/>
      <c r="C585" s="164"/>
      <c r="D585" s="164"/>
      <c r="E585" s="164"/>
      <c r="F585" s="164"/>
      <c r="G585" s="164"/>
      <c r="H585" s="164"/>
      <c r="I585" s="164"/>
      <c r="J585" s="164"/>
    </row>
    <row r="586" spans="1:10" s="293" customFormat="1" ht="18" customHeight="1" x14ac:dyDescent="0.2">
      <c r="A586" s="302"/>
      <c r="B586" s="306" t="s">
        <v>2</v>
      </c>
      <c r="C586" s="302" t="s">
        <v>3</v>
      </c>
      <c r="D586" s="302" t="s">
        <v>4</v>
      </c>
      <c r="E586" s="327" t="s">
        <v>107</v>
      </c>
      <c r="F586" s="327"/>
      <c r="G586" s="310" t="s">
        <v>5</v>
      </c>
      <c r="H586" s="306" t="s">
        <v>6</v>
      </c>
      <c r="I586" s="306" t="s">
        <v>7</v>
      </c>
      <c r="J586" s="306" t="s">
        <v>8</v>
      </c>
    </row>
    <row r="587" spans="1:10" s="293" customFormat="1" ht="60" customHeight="1" x14ac:dyDescent="0.2">
      <c r="A587" s="303" t="s">
        <v>108</v>
      </c>
      <c r="B587" s="296" t="s">
        <v>403</v>
      </c>
      <c r="C587" s="303" t="s">
        <v>12</v>
      </c>
      <c r="D587" s="303" t="s">
        <v>404</v>
      </c>
      <c r="E587" s="326" t="s">
        <v>127</v>
      </c>
      <c r="F587" s="326"/>
      <c r="G587" s="295" t="s">
        <v>114</v>
      </c>
      <c r="H587" s="173">
        <v>1</v>
      </c>
      <c r="I587" s="297">
        <v>71.569999999999993</v>
      </c>
      <c r="J587" s="297">
        <v>71.569999999999993</v>
      </c>
    </row>
    <row r="588" spans="1:10" s="293" customFormat="1" ht="24" customHeight="1" x14ac:dyDescent="0.2">
      <c r="A588" s="305" t="s">
        <v>117</v>
      </c>
      <c r="B588" s="175" t="s">
        <v>409</v>
      </c>
      <c r="C588" s="305" t="s">
        <v>12</v>
      </c>
      <c r="D588" s="305" t="s">
        <v>410</v>
      </c>
      <c r="E588" s="321" t="s">
        <v>118</v>
      </c>
      <c r="F588" s="321"/>
      <c r="G588" s="174" t="s">
        <v>411</v>
      </c>
      <c r="H588" s="177">
        <v>23.7</v>
      </c>
      <c r="I588" s="176">
        <v>3.02</v>
      </c>
      <c r="J588" s="176">
        <v>71.569999999999993</v>
      </c>
    </row>
    <row r="589" spans="1:10" s="293" customFormat="1" x14ac:dyDescent="0.2">
      <c r="A589" s="301"/>
      <c r="B589" s="301"/>
      <c r="C589" s="301"/>
      <c r="D589" s="301"/>
      <c r="E589" s="301" t="s">
        <v>119</v>
      </c>
      <c r="F589" s="178">
        <v>0</v>
      </c>
      <c r="G589" s="301" t="s">
        <v>120</v>
      </c>
      <c r="H589" s="178">
        <v>0</v>
      </c>
      <c r="I589" s="301" t="s">
        <v>121</v>
      </c>
      <c r="J589" s="178">
        <v>0</v>
      </c>
    </row>
    <row r="590" spans="1:10" s="293" customFormat="1" ht="15" thickBot="1" x14ac:dyDescent="0.25">
      <c r="A590" s="301"/>
      <c r="B590" s="301"/>
      <c r="C590" s="301"/>
      <c r="D590" s="301"/>
      <c r="E590" s="301" t="s">
        <v>122</v>
      </c>
      <c r="F590" s="178">
        <v>21</v>
      </c>
      <c r="G590" s="301"/>
      <c r="H590" s="322" t="s">
        <v>123</v>
      </c>
      <c r="I590" s="322"/>
      <c r="J590" s="178">
        <v>92.57</v>
      </c>
    </row>
    <row r="591" spans="1:10" s="293" customFormat="1" ht="0.95" customHeight="1" thickTop="1" x14ac:dyDescent="0.2">
      <c r="A591" s="164"/>
      <c r="B591" s="164"/>
      <c r="C591" s="164"/>
      <c r="D591" s="164"/>
      <c r="E591" s="164"/>
      <c r="F591" s="164"/>
      <c r="G591" s="164"/>
      <c r="H591" s="164"/>
      <c r="I591" s="164"/>
      <c r="J591" s="164"/>
    </row>
    <row r="592" spans="1:10" s="293" customFormat="1" ht="18" customHeight="1" x14ac:dyDescent="0.2">
      <c r="A592" s="302"/>
      <c r="B592" s="306" t="s">
        <v>2</v>
      </c>
      <c r="C592" s="302" t="s">
        <v>3</v>
      </c>
      <c r="D592" s="302" t="s">
        <v>4</v>
      </c>
      <c r="E592" s="327" t="s">
        <v>107</v>
      </c>
      <c r="F592" s="327"/>
      <c r="G592" s="310" t="s">
        <v>5</v>
      </c>
      <c r="H592" s="306" t="s">
        <v>6</v>
      </c>
      <c r="I592" s="306" t="s">
        <v>7</v>
      </c>
      <c r="J592" s="306" t="s">
        <v>8</v>
      </c>
    </row>
    <row r="593" spans="1:10" s="293" customFormat="1" ht="48" customHeight="1" x14ac:dyDescent="0.2">
      <c r="A593" s="303" t="s">
        <v>108</v>
      </c>
      <c r="B593" s="296" t="s">
        <v>322</v>
      </c>
      <c r="C593" s="303" t="s">
        <v>12</v>
      </c>
      <c r="D593" s="303" t="s">
        <v>323</v>
      </c>
      <c r="E593" s="326" t="s">
        <v>127</v>
      </c>
      <c r="F593" s="326"/>
      <c r="G593" s="295" t="s">
        <v>131</v>
      </c>
      <c r="H593" s="173">
        <v>1</v>
      </c>
      <c r="I593" s="297">
        <v>29.53</v>
      </c>
      <c r="J593" s="297">
        <v>29.53</v>
      </c>
    </row>
    <row r="594" spans="1:10" s="293" customFormat="1" ht="48" customHeight="1" x14ac:dyDescent="0.2">
      <c r="A594" s="304" t="s">
        <v>110</v>
      </c>
      <c r="B594" s="166" t="s">
        <v>416</v>
      </c>
      <c r="C594" s="304" t="s">
        <v>12</v>
      </c>
      <c r="D594" s="304" t="s">
        <v>417</v>
      </c>
      <c r="E594" s="329" t="s">
        <v>127</v>
      </c>
      <c r="F594" s="329"/>
      <c r="G594" s="165" t="s">
        <v>114</v>
      </c>
      <c r="H594" s="168">
        <v>1</v>
      </c>
      <c r="I594" s="167">
        <v>12.51</v>
      </c>
      <c r="J594" s="167">
        <v>12.51</v>
      </c>
    </row>
    <row r="595" spans="1:10" s="293" customFormat="1" ht="48" customHeight="1" x14ac:dyDescent="0.2">
      <c r="A595" s="304" t="s">
        <v>110</v>
      </c>
      <c r="B595" s="166" t="s">
        <v>414</v>
      </c>
      <c r="C595" s="304" t="s">
        <v>12</v>
      </c>
      <c r="D595" s="304" t="s">
        <v>415</v>
      </c>
      <c r="E595" s="329" t="s">
        <v>127</v>
      </c>
      <c r="F595" s="329"/>
      <c r="G595" s="165" t="s">
        <v>114</v>
      </c>
      <c r="H595" s="168">
        <v>1</v>
      </c>
      <c r="I595" s="167">
        <v>2.31</v>
      </c>
      <c r="J595" s="167">
        <v>2.31</v>
      </c>
    </row>
    <row r="596" spans="1:10" s="293" customFormat="1" ht="48" customHeight="1" x14ac:dyDescent="0.2">
      <c r="A596" s="304" t="s">
        <v>110</v>
      </c>
      <c r="B596" s="166" t="s">
        <v>412</v>
      </c>
      <c r="C596" s="304" t="s">
        <v>12</v>
      </c>
      <c r="D596" s="304" t="s">
        <v>413</v>
      </c>
      <c r="E596" s="329" t="s">
        <v>127</v>
      </c>
      <c r="F596" s="329"/>
      <c r="G596" s="165" t="s">
        <v>114</v>
      </c>
      <c r="H596" s="168">
        <v>1</v>
      </c>
      <c r="I596" s="167">
        <v>0.89</v>
      </c>
      <c r="J596" s="167">
        <v>0.89</v>
      </c>
    </row>
    <row r="597" spans="1:10" s="293" customFormat="1" ht="24" customHeight="1" x14ac:dyDescent="0.2">
      <c r="A597" s="304" t="s">
        <v>110</v>
      </c>
      <c r="B597" s="166" t="s">
        <v>399</v>
      </c>
      <c r="C597" s="304" t="s">
        <v>12</v>
      </c>
      <c r="D597" s="304" t="s">
        <v>400</v>
      </c>
      <c r="E597" s="329" t="s">
        <v>113</v>
      </c>
      <c r="F597" s="329"/>
      <c r="G597" s="165" t="s">
        <v>114</v>
      </c>
      <c r="H597" s="168">
        <v>1</v>
      </c>
      <c r="I597" s="167">
        <v>13.82</v>
      </c>
      <c r="J597" s="167">
        <v>13.82</v>
      </c>
    </row>
    <row r="598" spans="1:10" s="293" customFormat="1" x14ac:dyDescent="0.2">
      <c r="A598" s="301"/>
      <c r="B598" s="301"/>
      <c r="C598" s="301"/>
      <c r="D598" s="301"/>
      <c r="E598" s="301" t="s">
        <v>119</v>
      </c>
      <c r="F598" s="178">
        <v>6.6507411000000003</v>
      </c>
      <c r="G598" s="301" t="s">
        <v>120</v>
      </c>
      <c r="H598" s="178">
        <v>5.6</v>
      </c>
      <c r="I598" s="301" t="s">
        <v>121</v>
      </c>
      <c r="J598" s="178">
        <v>12.25</v>
      </c>
    </row>
    <row r="599" spans="1:10" s="293" customFormat="1" ht="15" thickBot="1" x14ac:dyDescent="0.25">
      <c r="A599" s="301"/>
      <c r="B599" s="301"/>
      <c r="C599" s="301"/>
      <c r="D599" s="301"/>
      <c r="E599" s="301" t="s">
        <v>122</v>
      </c>
      <c r="F599" s="178">
        <v>8.66</v>
      </c>
      <c r="G599" s="301"/>
      <c r="H599" s="322" t="s">
        <v>123</v>
      </c>
      <c r="I599" s="322"/>
      <c r="J599" s="178">
        <v>38.19</v>
      </c>
    </row>
    <row r="600" spans="1:10" s="293" customFormat="1" ht="0.95" customHeight="1" thickTop="1" x14ac:dyDescent="0.2">
      <c r="A600" s="164"/>
      <c r="B600" s="164"/>
      <c r="C600" s="164"/>
      <c r="D600" s="164"/>
      <c r="E600" s="164"/>
      <c r="F600" s="164"/>
      <c r="G600" s="164"/>
      <c r="H600" s="164"/>
      <c r="I600" s="164"/>
      <c r="J600" s="164"/>
    </row>
    <row r="601" spans="1:10" s="293" customFormat="1" ht="18" customHeight="1" x14ac:dyDescent="0.2">
      <c r="A601" s="302"/>
      <c r="B601" s="306" t="s">
        <v>2</v>
      </c>
      <c r="C601" s="302" t="s">
        <v>3</v>
      </c>
      <c r="D601" s="302" t="s">
        <v>4</v>
      </c>
      <c r="E601" s="327" t="s">
        <v>107</v>
      </c>
      <c r="F601" s="327"/>
      <c r="G601" s="310" t="s">
        <v>5</v>
      </c>
      <c r="H601" s="306" t="s">
        <v>6</v>
      </c>
      <c r="I601" s="306" t="s">
        <v>7</v>
      </c>
      <c r="J601" s="306" t="s">
        <v>8</v>
      </c>
    </row>
    <row r="602" spans="1:10" s="293" customFormat="1" ht="48" customHeight="1" x14ac:dyDescent="0.2">
      <c r="A602" s="303" t="s">
        <v>108</v>
      </c>
      <c r="B602" s="296" t="s">
        <v>181</v>
      </c>
      <c r="C602" s="303" t="s">
        <v>12</v>
      </c>
      <c r="D602" s="303" t="s">
        <v>182</v>
      </c>
      <c r="E602" s="326" t="s">
        <v>127</v>
      </c>
      <c r="F602" s="326"/>
      <c r="G602" s="295" t="s">
        <v>128</v>
      </c>
      <c r="H602" s="173">
        <v>1</v>
      </c>
      <c r="I602" s="297">
        <v>104.11</v>
      </c>
      <c r="J602" s="297">
        <v>104.11</v>
      </c>
    </row>
    <row r="603" spans="1:10" s="293" customFormat="1" ht="48" customHeight="1" x14ac:dyDescent="0.2">
      <c r="A603" s="304" t="s">
        <v>110</v>
      </c>
      <c r="B603" s="166" t="s">
        <v>418</v>
      </c>
      <c r="C603" s="304" t="s">
        <v>12</v>
      </c>
      <c r="D603" s="304" t="s">
        <v>419</v>
      </c>
      <c r="E603" s="329" t="s">
        <v>127</v>
      </c>
      <c r="F603" s="329"/>
      <c r="G603" s="165" t="s">
        <v>114</v>
      </c>
      <c r="H603" s="168">
        <v>1</v>
      </c>
      <c r="I603" s="167">
        <v>23.46</v>
      </c>
      <c r="J603" s="167">
        <v>23.46</v>
      </c>
    </row>
    <row r="604" spans="1:10" s="293" customFormat="1" ht="48" customHeight="1" x14ac:dyDescent="0.2">
      <c r="A604" s="304" t="s">
        <v>110</v>
      </c>
      <c r="B604" s="166" t="s">
        <v>420</v>
      </c>
      <c r="C604" s="304" t="s">
        <v>12</v>
      </c>
      <c r="D604" s="304" t="s">
        <v>421</v>
      </c>
      <c r="E604" s="329" t="s">
        <v>127</v>
      </c>
      <c r="F604" s="329"/>
      <c r="G604" s="165" t="s">
        <v>114</v>
      </c>
      <c r="H604" s="168">
        <v>1</v>
      </c>
      <c r="I604" s="167">
        <v>51.12</v>
      </c>
      <c r="J604" s="167">
        <v>51.12</v>
      </c>
    </row>
    <row r="605" spans="1:10" s="293" customFormat="1" ht="48" customHeight="1" x14ac:dyDescent="0.2">
      <c r="A605" s="304" t="s">
        <v>110</v>
      </c>
      <c r="B605" s="166" t="s">
        <v>416</v>
      </c>
      <c r="C605" s="304" t="s">
        <v>12</v>
      </c>
      <c r="D605" s="304" t="s">
        <v>417</v>
      </c>
      <c r="E605" s="329" t="s">
        <v>127</v>
      </c>
      <c r="F605" s="329"/>
      <c r="G605" s="165" t="s">
        <v>114</v>
      </c>
      <c r="H605" s="168">
        <v>1</v>
      </c>
      <c r="I605" s="167">
        <v>12.51</v>
      </c>
      <c r="J605" s="167">
        <v>12.51</v>
      </c>
    </row>
    <row r="606" spans="1:10" s="293" customFormat="1" ht="48" customHeight="1" x14ac:dyDescent="0.2">
      <c r="A606" s="304" t="s">
        <v>110</v>
      </c>
      <c r="B606" s="166" t="s">
        <v>414</v>
      </c>
      <c r="C606" s="304" t="s">
        <v>12</v>
      </c>
      <c r="D606" s="304" t="s">
        <v>415</v>
      </c>
      <c r="E606" s="329" t="s">
        <v>127</v>
      </c>
      <c r="F606" s="329"/>
      <c r="G606" s="165" t="s">
        <v>114</v>
      </c>
      <c r="H606" s="168">
        <v>1</v>
      </c>
      <c r="I606" s="167">
        <v>2.31</v>
      </c>
      <c r="J606" s="167">
        <v>2.31</v>
      </c>
    </row>
    <row r="607" spans="1:10" s="293" customFormat="1" ht="48" customHeight="1" x14ac:dyDescent="0.2">
      <c r="A607" s="304" t="s">
        <v>110</v>
      </c>
      <c r="B607" s="166" t="s">
        <v>412</v>
      </c>
      <c r="C607" s="304" t="s">
        <v>12</v>
      </c>
      <c r="D607" s="304" t="s">
        <v>413</v>
      </c>
      <c r="E607" s="329" t="s">
        <v>127</v>
      </c>
      <c r="F607" s="329"/>
      <c r="G607" s="165" t="s">
        <v>114</v>
      </c>
      <c r="H607" s="168">
        <v>1</v>
      </c>
      <c r="I607" s="167">
        <v>0.89</v>
      </c>
      <c r="J607" s="167">
        <v>0.89</v>
      </c>
    </row>
    <row r="608" spans="1:10" s="293" customFormat="1" ht="24" customHeight="1" x14ac:dyDescent="0.2">
      <c r="A608" s="304" t="s">
        <v>110</v>
      </c>
      <c r="B608" s="166" t="s">
        <v>399</v>
      </c>
      <c r="C608" s="304" t="s">
        <v>12</v>
      </c>
      <c r="D608" s="304" t="s">
        <v>400</v>
      </c>
      <c r="E608" s="329" t="s">
        <v>113</v>
      </c>
      <c r="F608" s="329"/>
      <c r="G608" s="165" t="s">
        <v>114</v>
      </c>
      <c r="H608" s="168">
        <v>1</v>
      </c>
      <c r="I608" s="167">
        <v>13.82</v>
      </c>
      <c r="J608" s="167">
        <v>13.82</v>
      </c>
    </row>
    <row r="609" spans="1:10" s="293" customFormat="1" x14ac:dyDescent="0.2">
      <c r="A609" s="301"/>
      <c r="B609" s="301"/>
      <c r="C609" s="301"/>
      <c r="D609" s="301"/>
      <c r="E609" s="301" t="s">
        <v>119</v>
      </c>
      <c r="F609" s="178">
        <v>6.6507411000000003</v>
      </c>
      <c r="G609" s="301" t="s">
        <v>120</v>
      </c>
      <c r="H609" s="178">
        <v>5.6</v>
      </c>
      <c r="I609" s="301" t="s">
        <v>121</v>
      </c>
      <c r="J609" s="178">
        <v>12.25</v>
      </c>
    </row>
    <row r="610" spans="1:10" s="293" customFormat="1" ht="15" thickBot="1" x14ac:dyDescent="0.25">
      <c r="A610" s="301"/>
      <c r="B610" s="301"/>
      <c r="C610" s="301"/>
      <c r="D610" s="301"/>
      <c r="E610" s="301" t="s">
        <v>122</v>
      </c>
      <c r="F610" s="178">
        <v>30.55</v>
      </c>
      <c r="G610" s="301"/>
      <c r="H610" s="322" t="s">
        <v>123</v>
      </c>
      <c r="I610" s="322"/>
      <c r="J610" s="178">
        <v>134.66</v>
      </c>
    </row>
    <row r="611" spans="1:10" s="293" customFormat="1" ht="0.95" customHeight="1" thickTop="1" x14ac:dyDescent="0.2">
      <c r="A611" s="164"/>
      <c r="B611" s="164"/>
      <c r="C611" s="164"/>
      <c r="D611" s="164"/>
      <c r="E611" s="164"/>
      <c r="F611" s="164"/>
      <c r="G611" s="164"/>
      <c r="H611" s="164"/>
      <c r="I611" s="164"/>
      <c r="J611" s="164"/>
    </row>
    <row r="612" spans="1:10" s="293" customFormat="1" ht="18" customHeight="1" x14ac:dyDescent="0.2">
      <c r="A612" s="302"/>
      <c r="B612" s="306" t="s">
        <v>2</v>
      </c>
      <c r="C612" s="302" t="s">
        <v>3</v>
      </c>
      <c r="D612" s="302" t="s">
        <v>4</v>
      </c>
      <c r="E612" s="327" t="s">
        <v>107</v>
      </c>
      <c r="F612" s="327"/>
      <c r="G612" s="310" t="s">
        <v>5</v>
      </c>
      <c r="H612" s="306" t="s">
        <v>6</v>
      </c>
      <c r="I612" s="306" t="s">
        <v>7</v>
      </c>
      <c r="J612" s="306" t="s">
        <v>8</v>
      </c>
    </row>
    <row r="613" spans="1:10" s="293" customFormat="1" ht="48" customHeight="1" x14ac:dyDescent="0.2">
      <c r="A613" s="303" t="s">
        <v>108</v>
      </c>
      <c r="B613" s="296" t="s">
        <v>416</v>
      </c>
      <c r="C613" s="303" t="s">
        <v>12</v>
      </c>
      <c r="D613" s="303" t="s">
        <v>417</v>
      </c>
      <c r="E613" s="326" t="s">
        <v>127</v>
      </c>
      <c r="F613" s="326"/>
      <c r="G613" s="295" t="s">
        <v>114</v>
      </c>
      <c r="H613" s="173">
        <v>1</v>
      </c>
      <c r="I613" s="297">
        <v>12.51</v>
      </c>
      <c r="J613" s="297">
        <v>12.51</v>
      </c>
    </row>
    <row r="614" spans="1:10" s="293" customFormat="1" ht="24" customHeight="1" x14ac:dyDescent="0.2">
      <c r="A614" s="305" t="s">
        <v>117</v>
      </c>
      <c r="B614" s="175" t="s">
        <v>422</v>
      </c>
      <c r="C614" s="305" t="s">
        <v>12</v>
      </c>
      <c r="D614" s="305" t="s">
        <v>423</v>
      </c>
      <c r="E614" s="321" t="s">
        <v>118</v>
      </c>
      <c r="F614" s="321"/>
      <c r="G614" s="174" t="s">
        <v>13</v>
      </c>
      <c r="H614" s="177">
        <v>4.0000000000000003E-5</v>
      </c>
      <c r="I614" s="176">
        <v>33930.620000000003</v>
      </c>
      <c r="J614" s="176">
        <v>1.35</v>
      </c>
    </row>
    <row r="615" spans="1:10" s="293" customFormat="1" ht="48" customHeight="1" x14ac:dyDescent="0.2">
      <c r="A615" s="305" t="s">
        <v>117</v>
      </c>
      <c r="B615" s="175" t="s">
        <v>424</v>
      </c>
      <c r="C615" s="305" t="s">
        <v>12</v>
      </c>
      <c r="D615" s="305" t="s">
        <v>425</v>
      </c>
      <c r="E615" s="321" t="s">
        <v>185</v>
      </c>
      <c r="F615" s="321"/>
      <c r="G615" s="174" t="s">
        <v>13</v>
      </c>
      <c r="H615" s="177">
        <v>4.0000000000000003E-5</v>
      </c>
      <c r="I615" s="176">
        <v>279013.12</v>
      </c>
      <c r="J615" s="176">
        <v>11.16</v>
      </c>
    </row>
    <row r="616" spans="1:10" s="293" customFormat="1" x14ac:dyDescent="0.2">
      <c r="A616" s="301"/>
      <c r="B616" s="301"/>
      <c r="C616" s="301"/>
      <c r="D616" s="301"/>
      <c r="E616" s="301" t="s">
        <v>119</v>
      </c>
      <c r="F616" s="178">
        <v>0</v>
      </c>
      <c r="G616" s="301" t="s">
        <v>120</v>
      </c>
      <c r="H616" s="178">
        <v>0</v>
      </c>
      <c r="I616" s="301" t="s">
        <v>121</v>
      </c>
      <c r="J616" s="178">
        <v>0</v>
      </c>
    </row>
    <row r="617" spans="1:10" s="293" customFormat="1" ht="15" thickBot="1" x14ac:dyDescent="0.25">
      <c r="A617" s="301"/>
      <c r="B617" s="301"/>
      <c r="C617" s="301"/>
      <c r="D617" s="301"/>
      <c r="E617" s="301" t="s">
        <v>122</v>
      </c>
      <c r="F617" s="178">
        <v>3.67</v>
      </c>
      <c r="G617" s="301"/>
      <c r="H617" s="322" t="s">
        <v>123</v>
      </c>
      <c r="I617" s="322"/>
      <c r="J617" s="178">
        <v>16.18</v>
      </c>
    </row>
    <row r="618" spans="1:10" s="293" customFormat="1" ht="0.95" customHeight="1" thickTop="1" x14ac:dyDescent="0.2">
      <c r="A618" s="164"/>
      <c r="B618" s="164"/>
      <c r="C618" s="164"/>
      <c r="D618" s="164"/>
      <c r="E618" s="164"/>
      <c r="F618" s="164"/>
      <c r="G618" s="164"/>
      <c r="H618" s="164"/>
      <c r="I618" s="164"/>
      <c r="J618" s="164"/>
    </row>
    <row r="619" spans="1:10" s="293" customFormat="1" ht="18" customHeight="1" x14ac:dyDescent="0.2">
      <c r="A619" s="302"/>
      <c r="B619" s="306" t="s">
        <v>2</v>
      </c>
      <c r="C619" s="302" t="s">
        <v>3</v>
      </c>
      <c r="D619" s="302" t="s">
        <v>4</v>
      </c>
      <c r="E619" s="327" t="s">
        <v>107</v>
      </c>
      <c r="F619" s="327"/>
      <c r="G619" s="310" t="s">
        <v>5</v>
      </c>
      <c r="H619" s="306" t="s">
        <v>6</v>
      </c>
      <c r="I619" s="306" t="s">
        <v>7</v>
      </c>
      <c r="J619" s="306" t="s">
        <v>8</v>
      </c>
    </row>
    <row r="620" spans="1:10" s="293" customFormat="1" ht="48" customHeight="1" x14ac:dyDescent="0.2">
      <c r="A620" s="303" t="s">
        <v>108</v>
      </c>
      <c r="B620" s="296" t="s">
        <v>412</v>
      </c>
      <c r="C620" s="303" t="s">
        <v>12</v>
      </c>
      <c r="D620" s="303" t="s">
        <v>413</v>
      </c>
      <c r="E620" s="326" t="s">
        <v>127</v>
      </c>
      <c r="F620" s="326"/>
      <c r="G620" s="295" t="s">
        <v>114</v>
      </c>
      <c r="H620" s="173">
        <v>1</v>
      </c>
      <c r="I620" s="297">
        <v>0.89</v>
      </c>
      <c r="J620" s="297">
        <v>0.89</v>
      </c>
    </row>
    <row r="621" spans="1:10" s="293" customFormat="1" ht="24" customHeight="1" x14ac:dyDescent="0.2">
      <c r="A621" s="305" t="s">
        <v>117</v>
      </c>
      <c r="B621" s="175" t="s">
        <v>422</v>
      </c>
      <c r="C621" s="305" t="s">
        <v>12</v>
      </c>
      <c r="D621" s="305" t="s">
        <v>423</v>
      </c>
      <c r="E621" s="321" t="s">
        <v>118</v>
      </c>
      <c r="F621" s="321"/>
      <c r="G621" s="174" t="s">
        <v>13</v>
      </c>
      <c r="H621" s="177">
        <v>2.9000000000000002E-6</v>
      </c>
      <c r="I621" s="176">
        <v>33930.620000000003</v>
      </c>
      <c r="J621" s="176">
        <v>0.09</v>
      </c>
    </row>
    <row r="622" spans="1:10" s="293" customFormat="1" ht="48" customHeight="1" x14ac:dyDescent="0.2">
      <c r="A622" s="305" t="s">
        <v>117</v>
      </c>
      <c r="B622" s="175" t="s">
        <v>424</v>
      </c>
      <c r="C622" s="305" t="s">
        <v>12</v>
      </c>
      <c r="D622" s="305" t="s">
        <v>425</v>
      </c>
      <c r="E622" s="321" t="s">
        <v>185</v>
      </c>
      <c r="F622" s="321"/>
      <c r="G622" s="174" t="s">
        <v>13</v>
      </c>
      <c r="H622" s="177">
        <v>2.9000000000000002E-6</v>
      </c>
      <c r="I622" s="176">
        <v>279013.12</v>
      </c>
      <c r="J622" s="176">
        <v>0.8</v>
      </c>
    </row>
    <row r="623" spans="1:10" s="293" customFormat="1" x14ac:dyDescent="0.2">
      <c r="A623" s="301"/>
      <c r="B623" s="301"/>
      <c r="C623" s="301"/>
      <c r="D623" s="301"/>
      <c r="E623" s="301" t="s">
        <v>119</v>
      </c>
      <c r="F623" s="178">
        <v>0</v>
      </c>
      <c r="G623" s="301" t="s">
        <v>120</v>
      </c>
      <c r="H623" s="178">
        <v>0</v>
      </c>
      <c r="I623" s="301" t="s">
        <v>121</v>
      </c>
      <c r="J623" s="178">
        <v>0</v>
      </c>
    </row>
    <row r="624" spans="1:10" s="293" customFormat="1" ht="15" thickBot="1" x14ac:dyDescent="0.25">
      <c r="A624" s="301"/>
      <c r="B624" s="301"/>
      <c r="C624" s="301"/>
      <c r="D624" s="301"/>
      <c r="E624" s="301" t="s">
        <v>122</v>
      </c>
      <c r="F624" s="178">
        <v>0.26</v>
      </c>
      <c r="G624" s="301"/>
      <c r="H624" s="322" t="s">
        <v>123</v>
      </c>
      <c r="I624" s="322"/>
      <c r="J624" s="178">
        <v>1.1499999999999999</v>
      </c>
    </row>
    <row r="625" spans="1:10" s="293" customFormat="1" ht="0.95" customHeight="1" thickTop="1" x14ac:dyDescent="0.2">
      <c r="A625" s="164"/>
      <c r="B625" s="164"/>
      <c r="C625" s="164"/>
      <c r="D625" s="164"/>
      <c r="E625" s="164"/>
      <c r="F625" s="164"/>
      <c r="G625" s="164"/>
      <c r="H625" s="164"/>
      <c r="I625" s="164"/>
      <c r="J625" s="164"/>
    </row>
    <row r="626" spans="1:10" s="293" customFormat="1" ht="18" customHeight="1" x14ac:dyDescent="0.2">
      <c r="A626" s="302"/>
      <c r="B626" s="306" t="s">
        <v>2</v>
      </c>
      <c r="C626" s="302" t="s">
        <v>3</v>
      </c>
      <c r="D626" s="302" t="s">
        <v>4</v>
      </c>
      <c r="E626" s="327" t="s">
        <v>107</v>
      </c>
      <c r="F626" s="327"/>
      <c r="G626" s="310" t="s">
        <v>5</v>
      </c>
      <c r="H626" s="306" t="s">
        <v>6</v>
      </c>
      <c r="I626" s="306" t="s">
        <v>7</v>
      </c>
      <c r="J626" s="306" t="s">
        <v>8</v>
      </c>
    </row>
    <row r="627" spans="1:10" s="293" customFormat="1" ht="48" customHeight="1" x14ac:dyDescent="0.2">
      <c r="A627" s="303" t="s">
        <v>108</v>
      </c>
      <c r="B627" s="296" t="s">
        <v>414</v>
      </c>
      <c r="C627" s="303" t="s">
        <v>12</v>
      </c>
      <c r="D627" s="303" t="s">
        <v>415</v>
      </c>
      <c r="E627" s="326" t="s">
        <v>127</v>
      </c>
      <c r="F627" s="326"/>
      <c r="G627" s="295" t="s">
        <v>114</v>
      </c>
      <c r="H627" s="173">
        <v>1</v>
      </c>
      <c r="I627" s="297">
        <v>2.31</v>
      </c>
      <c r="J627" s="297">
        <v>2.31</v>
      </c>
    </row>
    <row r="628" spans="1:10" s="293" customFormat="1" ht="24" customHeight="1" x14ac:dyDescent="0.2">
      <c r="A628" s="305" t="s">
        <v>117</v>
      </c>
      <c r="B628" s="175" t="s">
        <v>422</v>
      </c>
      <c r="C628" s="305" t="s">
        <v>12</v>
      </c>
      <c r="D628" s="305" t="s">
        <v>423</v>
      </c>
      <c r="E628" s="321" t="s">
        <v>118</v>
      </c>
      <c r="F628" s="321"/>
      <c r="G628" s="174" t="s">
        <v>13</v>
      </c>
      <c r="H628" s="177">
        <v>7.4000000000000003E-6</v>
      </c>
      <c r="I628" s="176">
        <v>33930.620000000003</v>
      </c>
      <c r="J628" s="176">
        <v>0.25</v>
      </c>
    </row>
    <row r="629" spans="1:10" s="293" customFormat="1" ht="48" customHeight="1" x14ac:dyDescent="0.2">
      <c r="A629" s="305" t="s">
        <v>117</v>
      </c>
      <c r="B629" s="175" t="s">
        <v>424</v>
      </c>
      <c r="C629" s="305" t="s">
        <v>12</v>
      </c>
      <c r="D629" s="305" t="s">
        <v>425</v>
      </c>
      <c r="E629" s="321" t="s">
        <v>185</v>
      </c>
      <c r="F629" s="321"/>
      <c r="G629" s="174" t="s">
        <v>13</v>
      </c>
      <c r="H629" s="177">
        <v>7.4000000000000003E-6</v>
      </c>
      <c r="I629" s="176">
        <v>279013.12</v>
      </c>
      <c r="J629" s="176">
        <v>2.06</v>
      </c>
    </row>
    <row r="630" spans="1:10" s="293" customFormat="1" x14ac:dyDescent="0.2">
      <c r="A630" s="301"/>
      <c r="B630" s="301"/>
      <c r="C630" s="301"/>
      <c r="D630" s="301"/>
      <c r="E630" s="301" t="s">
        <v>119</v>
      </c>
      <c r="F630" s="178">
        <v>0</v>
      </c>
      <c r="G630" s="301" t="s">
        <v>120</v>
      </c>
      <c r="H630" s="178">
        <v>0</v>
      </c>
      <c r="I630" s="301" t="s">
        <v>121</v>
      </c>
      <c r="J630" s="178">
        <v>0</v>
      </c>
    </row>
    <row r="631" spans="1:10" s="293" customFormat="1" ht="15" thickBot="1" x14ac:dyDescent="0.25">
      <c r="A631" s="301"/>
      <c r="B631" s="301"/>
      <c r="C631" s="301"/>
      <c r="D631" s="301"/>
      <c r="E631" s="301" t="s">
        <v>122</v>
      </c>
      <c r="F631" s="178">
        <v>0.67</v>
      </c>
      <c r="G631" s="301"/>
      <c r="H631" s="322" t="s">
        <v>123</v>
      </c>
      <c r="I631" s="322"/>
      <c r="J631" s="178">
        <v>2.98</v>
      </c>
    </row>
    <row r="632" spans="1:10" s="293" customFormat="1" ht="0.95" customHeight="1" thickTop="1" x14ac:dyDescent="0.2">
      <c r="A632" s="164"/>
      <c r="B632" s="164"/>
      <c r="C632" s="164"/>
      <c r="D632" s="164"/>
      <c r="E632" s="164"/>
      <c r="F632" s="164"/>
      <c r="G632" s="164"/>
      <c r="H632" s="164"/>
      <c r="I632" s="164"/>
      <c r="J632" s="164"/>
    </row>
    <row r="633" spans="1:10" s="293" customFormat="1" ht="18" customHeight="1" x14ac:dyDescent="0.2">
      <c r="A633" s="302"/>
      <c r="B633" s="306" t="s">
        <v>2</v>
      </c>
      <c r="C633" s="302" t="s">
        <v>3</v>
      </c>
      <c r="D633" s="302" t="s">
        <v>4</v>
      </c>
      <c r="E633" s="327" t="s">
        <v>107</v>
      </c>
      <c r="F633" s="327"/>
      <c r="G633" s="310" t="s">
        <v>5</v>
      </c>
      <c r="H633" s="306" t="s">
        <v>6</v>
      </c>
      <c r="I633" s="306" t="s">
        <v>7</v>
      </c>
      <c r="J633" s="306" t="s">
        <v>8</v>
      </c>
    </row>
    <row r="634" spans="1:10" s="293" customFormat="1" ht="48" customHeight="1" x14ac:dyDescent="0.2">
      <c r="A634" s="303" t="s">
        <v>108</v>
      </c>
      <c r="B634" s="296" t="s">
        <v>418</v>
      </c>
      <c r="C634" s="303" t="s">
        <v>12</v>
      </c>
      <c r="D634" s="303" t="s">
        <v>419</v>
      </c>
      <c r="E634" s="326" t="s">
        <v>127</v>
      </c>
      <c r="F634" s="326"/>
      <c r="G634" s="295" t="s">
        <v>114</v>
      </c>
      <c r="H634" s="173">
        <v>1</v>
      </c>
      <c r="I634" s="297">
        <v>23.46</v>
      </c>
      <c r="J634" s="297">
        <v>23.46</v>
      </c>
    </row>
    <row r="635" spans="1:10" s="293" customFormat="1" ht="24" customHeight="1" x14ac:dyDescent="0.2">
      <c r="A635" s="305" t="s">
        <v>117</v>
      </c>
      <c r="B635" s="175" t="s">
        <v>422</v>
      </c>
      <c r="C635" s="305" t="s">
        <v>12</v>
      </c>
      <c r="D635" s="305" t="s">
        <v>423</v>
      </c>
      <c r="E635" s="321" t="s">
        <v>118</v>
      </c>
      <c r="F635" s="321"/>
      <c r="G635" s="174" t="s">
        <v>13</v>
      </c>
      <c r="H635" s="177">
        <v>7.4999999999999993E-5</v>
      </c>
      <c r="I635" s="176">
        <v>33930.620000000003</v>
      </c>
      <c r="J635" s="176">
        <v>2.54</v>
      </c>
    </row>
    <row r="636" spans="1:10" s="293" customFormat="1" ht="48" customHeight="1" x14ac:dyDescent="0.2">
      <c r="A636" s="305" t="s">
        <v>117</v>
      </c>
      <c r="B636" s="175" t="s">
        <v>424</v>
      </c>
      <c r="C636" s="305" t="s">
        <v>12</v>
      </c>
      <c r="D636" s="305" t="s">
        <v>425</v>
      </c>
      <c r="E636" s="321" t="s">
        <v>185</v>
      </c>
      <c r="F636" s="321"/>
      <c r="G636" s="174" t="s">
        <v>13</v>
      </c>
      <c r="H636" s="177">
        <v>7.4999999999999993E-5</v>
      </c>
      <c r="I636" s="176">
        <v>279013.12</v>
      </c>
      <c r="J636" s="176">
        <v>20.92</v>
      </c>
    </row>
    <row r="637" spans="1:10" s="293" customFormat="1" x14ac:dyDescent="0.2">
      <c r="A637" s="301"/>
      <c r="B637" s="301"/>
      <c r="C637" s="301"/>
      <c r="D637" s="301"/>
      <c r="E637" s="301" t="s">
        <v>119</v>
      </c>
      <c r="F637" s="178">
        <v>0</v>
      </c>
      <c r="G637" s="301" t="s">
        <v>120</v>
      </c>
      <c r="H637" s="178">
        <v>0</v>
      </c>
      <c r="I637" s="301" t="s">
        <v>121</v>
      </c>
      <c r="J637" s="178">
        <v>0</v>
      </c>
    </row>
    <row r="638" spans="1:10" s="293" customFormat="1" ht="15" thickBot="1" x14ac:dyDescent="0.25">
      <c r="A638" s="301"/>
      <c r="B638" s="301"/>
      <c r="C638" s="301"/>
      <c r="D638" s="301"/>
      <c r="E638" s="301" t="s">
        <v>122</v>
      </c>
      <c r="F638" s="178">
        <v>6.88</v>
      </c>
      <c r="G638" s="301"/>
      <c r="H638" s="322" t="s">
        <v>123</v>
      </c>
      <c r="I638" s="322"/>
      <c r="J638" s="178">
        <v>30.34</v>
      </c>
    </row>
    <row r="639" spans="1:10" s="293" customFormat="1" ht="0.95" customHeight="1" thickTop="1" x14ac:dyDescent="0.2">
      <c r="A639" s="164"/>
      <c r="B639" s="164"/>
      <c r="C639" s="164"/>
      <c r="D639" s="164"/>
      <c r="E639" s="164"/>
      <c r="F639" s="164"/>
      <c r="G639" s="164"/>
      <c r="H639" s="164"/>
      <c r="I639" s="164"/>
      <c r="J639" s="164"/>
    </row>
    <row r="640" spans="1:10" s="293" customFormat="1" ht="18" customHeight="1" x14ac:dyDescent="0.2">
      <c r="A640" s="302"/>
      <c r="B640" s="306" t="s">
        <v>2</v>
      </c>
      <c r="C640" s="302" t="s">
        <v>3</v>
      </c>
      <c r="D640" s="302" t="s">
        <v>4</v>
      </c>
      <c r="E640" s="327" t="s">
        <v>107</v>
      </c>
      <c r="F640" s="327"/>
      <c r="G640" s="310" t="s">
        <v>5</v>
      </c>
      <c r="H640" s="306" t="s">
        <v>6</v>
      </c>
      <c r="I640" s="306" t="s">
        <v>7</v>
      </c>
      <c r="J640" s="306" t="s">
        <v>8</v>
      </c>
    </row>
    <row r="641" spans="1:10" s="293" customFormat="1" ht="48" customHeight="1" x14ac:dyDescent="0.2">
      <c r="A641" s="303" t="s">
        <v>108</v>
      </c>
      <c r="B641" s="296" t="s">
        <v>420</v>
      </c>
      <c r="C641" s="303" t="s">
        <v>12</v>
      </c>
      <c r="D641" s="303" t="s">
        <v>421</v>
      </c>
      <c r="E641" s="326" t="s">
        <v>127</v>
      </c>
      <c r="F641" s="326"/>
      <c r="G641" s="295" t="s">
        <v>114</v>
      </c>
      <c r="H641" s="173">
        <v>1</v>
      </c>
      <c r="I641" s="297">
        <v>51.12</v>
      </c>
      <c r="J641" s="297">
        <v>51.12</v>
      </c>
    </row>
    <row r="642" spans="1:10" s="293" customFormat="1" ht="24" customHeight="1" x14ac:dyDescent="0.2">
      <c r="A642" s="305" t="s">
        <v>117</v>
      </c>
      <c r="B642" s="175" t="s">
        <v>409</v>
      </c>
      <c r="C642" s="305" t="s">
        <v>12</v>
      </c>
      <c r="D642" s="305" t="s">
        <v>410</v>
      </c>
      <c r="E642" s="321" t="s">
        <v>118</v>
      </c>
      <c r="F642" s="321"/>
      <c r="G642" s="174" t="s">
        <v>411</v>
      </c>
      <c r="H642" s="177">
        <v>16.93</v>
      </c>
      <c r="I642" s="176">
        <v>3.02</v>
      </c>
      <c r="J642" s="176">
        <v>51.12</v>
      </c>
    </row>
    <row r="643" spans="1:10" s="293" customFormat="1" x14ac:dyDescent="0.2">
      <c r="A643" s="301"/>
      <c r="B643" s="301"/>
      <c r="C643" s="301"/>
      <c r="D643" s="301"/>
      <c r="E643" s="301" t="s">
        <v>119</v>
      </c>
      <c r="F643" s="178">
        <v>0</v>
      </c>
      <c r="G643" s="301" t="s">
        <v>120</v>
      </c>
      <c r="H643" s="178">
        <v>0</v>
      </c>
      <c r="I643" s="301" t="s">
        <v>121</v>
      </c>
      <c r="J643" s="178">
        <v>0</v>
      </c>
    </row>
    <row r="644" spans="1:10" s="293" customFormat="1" ht="15" thickBot="1" x14ac:dyDescent="0.25">
      <c r="A644" s="301"/>
      <c r="B644" s="301"/>
      <c r="C644" s="301"/>
      <c r="D644" s="301"/>
      <c r="E644" s="301" t="s">
        <v>122</v>
      </c>
      <c r="F644" s="178">
        <v>15</v>
      </c>
      <c r="G644" s="301"/>
      <c r="H644" s="322" t="s">
        <v>123</v>
      </c>
      <c r="I644" s="322"/>
      <c r="J644" s="178">
        <v>66.12</v>
      </c>
    </row>
    <row r="645" spans="1:10" s="293" customFormat="1" ht="0.95" customHeight="1" thickTop="1" x14ac:dyDescent="0.2">
      <c r="A645" s="164"/>
      <c r="B645" s="164"/>
      <c r="C645" s="164"/>
      <c r="D645" s="164"/>
      <c r="E645" s="164"/>
      <c r="F645" s="164"/>
      <c r="G645" s="164"/>
      <c r="H645" s="164"/>
      <c r="I645" s="164"/>
      <c r="J645" s="164"/>
    </row>
    <row r="646" spans="1:10" s="293" customFormat="1" ht="18" customHeight="1" x14ac:dyDescent="0.2">
      <c r="A646" s="302"/>
      <c r="B646" s="306" t="s">
        <v>2</v>
      </c>
      <c r="C646" s="302" t="s">
        <v>3</v>
      </c>
      <c r="D646" s="302" t="s">
        <v>4</v>
      </c>
      <c r="E646" s="327" t="s">
        <v>107</v>
      </c>
      <c r="F646" s="327"/>
      <c r="G646" s="310" t="s">
        <v>5</v>
      </c>
      <c r="H646" s="306" t="s">
        <v>6</v>
      </c>
      <c r="I646" s="306" t="s">
        <v>7</v>
      </c>
      <c r="J646" s="306" t="s">
        <v>8</v>
      </c>
    </row>
    <row r="647" spans="1:10" s="293" customFormat="1" ht="24" customHeight="1" x14ac:dyDescent="0.2">
      <c r="A647" s="303" t="s">
        <v>108</v>
      </c>
      <c r="B647" s="296" t="s">
        <v>137</v>
      </c>
      <c r="C647" s="303" t="s">
        <v>12</v>
      </c>
      <c r="D647" s="303" t="s">
        <v>138</v>
      </c>
      <c r="E647" s="326" t="s">
        <v>113</v>
      </c>
      <c r="F647" s="326"/>
      <c r="G647" s="295" t="s">
        <v>114</v>
      </c>
      <c r="H647" s="173">
        <v>1</v>
      </c>
      <c r="I647" s="297">
        <v>15.7</v>
      </c>
      <c r="J647" s="297">
        <v>15.7</v>
      </c>
    </row>
    <row r="648" spans="1:10" s="293" customFormat="1" ht="24" customHeight="1" x14ac:dyDescent="0.2">
      <c r="A648" s="304" t="s">
        <v>110</v>
      </c>
      <c r="B648" s="166" t="s">
        <v>426</v>
      </c>
      <c r="C648" s="304" t="s">
        <v>12</v>
      </c>
      <c r="D648" s="304" t="s">
        <v>427</v>
      </c>
      <c r="E648" s="329" t="s">
        <v>113</v>
      </c>
      <c r="F648" s="329"/>
      <c r="G648" s="165" t="s">
        <v>114</v>
      </c>
      <c r="H648" s="168">
        <v>1</v>
      </c>
      <c r="I648" s="167">
        <v>0.1</v>
      </c>
      <c r="J648" s="167">
        <v>0.1</v>
      </c>
    </row>
    <row r="649" spans="1:10" s="293" customFormat="1" ht="24" customHeight="1" x14ac:dyDescent="0.2">
      <c r="A649" s="305" t="s">
        <v>117</v>
      </c>
      <c r="B649" s="175" t="s">
        <v>355</v>
      </c>
      <c r="C649" s="305" t="s">
        <v>12</v>
      </c>
      <c r="D649" s="305" t="s">
        <v>356</v>
      </c>
      <c r="E649" s="321" t="s">
        <v>157</v>
      </c>
      <c r="F649" s="321"/>
      <c r="G649" s="174" t="s">
        <v>114</v>
      </c>
      <c r="H649" s="177">
        <v>1</v>
      </c>
      <c r="I649" s="176">
        <v>0.01</v>
      </c>
      <c r="J649" s="176">
        <v>0.01</v>
      </c>
    </row>
    <row r="650" spans="1:10" s="293" customFormat="1" ht="24" customHeight="1" x14ac:dyDescent="0.2">
      <c r="A650" s="305" t="s">
        <v>117</v>
      </c>
      <c r="B650" s="175" t="s">
        <v>428</v>
      </c>
      <c r="C650" s="305" t="s">
        <v>12</v>
      </c>
      <c r="D650" s="305" t="s">
        <v>429</v>
      </c>
      <c r="E650" s="321" t="s">
        <v>174</v>
      </c>
      <c r="F650" s="321"/>
      <c r="G650" s="174" t="s">
        <v>114</v>
      </c>
      <c r="H650" s="177">
        <v>1</v>
      </c>
      <c r="I650" s="176">
        <v>13.28</v>
      </c>
      <c r="J650" s="176">
        <v>13.28</v>
      </c>
    </row>
    <row r="651" spans="1:10" s="293" customFormat="1" ht="24" customHeight="1" x14ac:dyDescent="0.2">
      <c r="A651" s="305" t="s">
        <v>117</v>
      </c>
      <c r="B651" s="175" t="s">
        <v>532</v>
      </c>
      <c r="C651" s="305" t="s">
        <v>12</v>
      </c>
      <c r="D651" s="305" t="s">
        <v>533</v>
      </c>
      <c r="E651" s="321" t="s">
        <v>185</v>
      </c>
      <c r="F651" s="321"/>
      <c r="G651" s="174" t="s">
        <v>114</v>
      </c>
      <c r="H651" s="177">
        <v>1</v>
      </c>
      <c r="I651" s="176">
        <v>1.08</v>
      </c>
      <c r="J651" s="176">
        <v>1.08</v>
      </c>
    </row>
    <row r="652" spans="1:10" s="293" customFormat="1" ht="24" customHeight="1" x14ac:dyDescent="0.2">
      <c r="A652" s="305" t="s">
        <v>117</v>
      </c>
      <c r="B652" s="175" t="s">
        <v>357</v>
      </c>
      <c r="C652" s="305" t="s">
        <v>12</v>
      </c>
      <c r="D652" s="305" t="s">
        <v>358</v>
      </c>
      <c r="E652" s="321" t="s">
        <v>157</v>
      </c>
      <c r="F652" s="321"/>
      <c r="G652" s="174" t="s">
        <v>114</v>
      </c>
      <c r="H652" s="177">
        <v>1</v>
      </c>
      <c r="I652" s="176">
        <v>0.35</v>
      </c>
      <c r="J652" s="176">
        <v>0.35</v>
      </c>
    </row>
    <row r="653" spans="1:10" s="293" customFormat="1" ht="24" customHeight="1" x14ac:dyDescent="0.2">
      <c r="A653" s="305" t="s">
        <v>117</v>
      </c>
      <c r="B653" s="175" t="s">
        <v>534</v>
      </c>
      <c r="C653" s="305" t="s">
        <v>12</v>
      </c>
      <c r="D653" s="305" t="s">
        <v>535</v>
      </c>
      <c r="E653" s="321" t="s">
        <v>185</v>
      </c>
      <c r="F653" s="321"/>
      <c r="G653" s="174" t="s">
        <v>114</v>
      </c>
      <c r="H653" s="177">
        <v>1</v>
      </c>
      <c r="I653" s="176">
        <v>0.34</v>
      </c>
      <c r="J653" s="176">
        <v>0.34</v>
      </c>
    </row>
    <row r="654" spans="1:10" s="293" customFormat="1" ht="24" customHeight="1" x14ac:dyDescent="0.2">
      <c r="A654" s="305" t="s">
        <v>117</v>
      </c>
      <c r="B654" s="175" t="s">
        <v>359</v>
      </c>
      <c r="C654" s="305" t="s">
        <v>12</v>
      </c>
      <c r="D654" s="305" t="s">
        <v>360</v>
      </c>
      <c r="E654" s="321" t="s">
        <v>361</v>
      </c>
      <c r="F654" s="321"/>
      <c r="G654" s="174" t="s">
        <v>114</v>
      </c>
      <c r="H654" s="177">
        <v>1</v>
      </c>
      <c r="I654" s="176">
        <v>0.01</v>
      </c>
      <c r="J654" s="176">
        <v>0.01</v>
      </c>
    </row>
    <row r="655" spans="1:10" s="293" customFormat="1" ht="24" customHeight="1" x14ac:dyDescent="0.2">
      <c r="A655" s="305" t="s">
        <v>117</v>
      </c>
      <c r="B655" s="175" t="s">
        <v>362</v>
      </c>
      <c r="C655" s="305" t="s">
        <v>12</v>
      </c>
      <c r="D655" s="305" t="s">
        <v>363</v>
      </c>
      <c r="E655" s="321" t="s">
        <v>317</v>
      </c>
      <c r="F655" s="321"/>
      <c r="G655" s="174" t="s">
        <v>114</v>
      </c>
      <c r="H655" s="177">
        <v>1</v>
      </c>
      <c r="I655" s="176">
        <v>0.53</v>
      </c>
      <c r="J655" s="176">
        <v>0.53</v>
      </c>
    </row>
    <row r="656" spans="1:10" s="293" customFormat="1" x14ac:dyDescent="0.2">
      <c r="A656" s="301"/>
      <c r="B656" s="301"/>
      <c r="C656" s="301"/>
      <c r="D656" s="301"/>
      <c r="E656" s="301" t="s">
        <v>119</v>
      </c>
      <c r="F656" s="178">
        <v>7.2642379999999998</v>
      </c>
      <c r="G656" s="301" t="s">
        <v>120</v>
      </c>
      <c r="H656" s="178">
        <v>6.12</v>
      </c>
      <c r="I656" s="301" t="s">
        <v>121</v>
      </c>
      <c r="J656" s="178">
        <v>13.38</v>
      </c>
    </row>
    <row r="657" spans="1:10" s="293" customFormat="1" ht="15" thickBot="1" x14ac:dyDescent="0.25">
      <c r="A657" s="301"/>
      <c r="B657" s="301"/>
      <c r="C657" s="301"/>
      <c r="D657" s="301"/>
      <c r="E657" s="301" t="s">
        <v>122</v>
      </c>
      <c r="F657" s="178">
        <v>4.5999999999999996</v>
      </c>
      <c r="G657" s="301"/>
      <c r="H657" s="322" t="s">
        <v>123</v>
      </c>
      <c r="I657" s="322"/>
      <c r="J657" s="178">
        <v>20.3</v>
      </c>
    </row>
    <row r="658" spans="1:10" s="293" customFormat="1" ht="0.95" customHeight="1" thickTop="1" x14ac:dyDescent="0.2">
      <c r="A658" s="164"/>
      <c r="B658" s="164"/>
      <c r="C658" s="164"/>
      <c r="D658" s="164"/>
      <c r="E658" s="164"/>
      <c r="F658" s="164"/>
      <c r="G658" s="164"/>
      <c r="H658" s="164"/>
      <c r="I658" s="164"/>
      <c r="J658" s="164"/>
    </row>
    <row r="659" spans="1:10" s="293" customFormat="1" ht="18" customHeight="1" x14ac:dyDescent="0.2">
      <c r="A659" s="302"/>
      <c r="B659" s="306" t="s">
        <v>2</v>
      </c>
      <c r="C659" s="302" t="s">
        <v>3</v>
      </c>
      <c r="D659" s="302" t="s">
        <v>4</v>
      </c>
      <c r="E659" s="327" t="s">
        <v>107</v>
      </c>
      <c r="F659" s="327"/>
      <c r="G659" s="310" t="s">
        <v>5</v>
      </c>
      <c r="H659" s="306" t="s">
        <v>6</v>
      </c>
      <c r="I659" s="306" t="s">
        <v>7</v>
      </c>
      <c r="J659" s="306" t="s">
        <v>8</v>
      </c>
    </row>
    <row r="660" spans="1:10" s="293" customFormat="1" ht="36" customHeight="1" x14ac:dyDescent="0.2">
      <c r="A660" s="303" t="s">
        <v>108</v>
      </c>
      <c r="B660" s="296" t="s">
        <v>132</v>
      </c>
      <c r="C660" s="303" t="s">
        <v>12</v>
      </c>
      <c r="D660" s="303" t="s">
        <v>133</v>
      </c>
      <c r="E660" s="326" t="s">
        <v>134</v>
      </c>
      <c r="F660" s="326"/>
      <c r="G660" s="295" t="s">
        <v>35</v>
      </c>
      <c r="H660" s="173">
        <v>1</v>
      </c>
      <c r="I660" s="297">
        <v>294.27999999999997</v>
      </c>
      <c r="J660" s="297">
        <v>294.27999999999997</v>
      </c>
    </row>
    <row r="661" spans="1:10" s="293" customFormat="1" ht="24" customHeight="1" x14ac:dyDescent="0.2">
      <c r="A661" s="304" t="s">
        <v>110</v>
      </c>
      <c r="B661" s="166" t="s">
        <v>115</v>
      </c>
      <c r="C661" s="304" t="s">
        <v>12</v>
      </c>
      <c r="D661" s="304" t="s">
        <v>116</v>
      </c>
      <c r="E661" s="329" t="s">
        <v>113</v>
      </c>
      <c r="F661" s="329"/>
      <c r="G661" s="165" t="s">
        <v>114</v>
      </c>
      <c r="H661" s="168">
        <v>10</v>
      </c>
      <c r="I661" s="167">
        <v>11.78</v>
      </c>
      <c r="J661" s="167">
        <v>117.8</v>
      </c>
    </row>
    <row r="662" spans="1:10" s="293" customFormat="1" ht="24" customHeight="1" x14ac:dyDescent="0.2">
      <c r="A662" s="305" t="s">
        <v>117</v>
      </c>
      <c r="B662" s="175" t="s">
        <v>430</v>
      </c>
      <c r="C662" s="305" t="s">
        <v>12</v>
      </c>
      <c r="D662" s="305" t="s">
        <v>431</v>
      </c>
      <c r="E662" s="321" t="s">
        <v>118</v>
      </c>
      <c r="F662" s="321"/>
      <c r="G662" s="174" t="s">
        <v>35</v>
      </c>
      <c r="H662" s="177">
        <v>0.85299999999999998</v>
      </c>
      <c r="I662" s="176">
        <v>25</v>
      </c>
      <c r="J662" s="176">
        <v>21.32</v>
      </c>
    </row>
    <row r="663" spans="1:10" s="293" customFormat="1" ht="24" customHeight="1" x14ac:dyDescent="0.2">
      <c r="A663" s="305" t="s">
        <v>117</v>
      </c>
      <c r="B663" s="175" t="s">
        <v>221</v>
      </c>
      <c r="C663" s="305" t="s">
        <v>12</v>
      </c>
      <c r="D663" s="305" t="s">
        <v>222</v>
      </c>
      <c r="E663" s="321" t="s">
        <v>118</v>
      </c>
      <c r="F663" s="321"/>
      <c r="G663" s="174" t="s">
        <v>60</v>
      </c>
      <c r="H663" s="177">
        <v>218.65</v>
      </c>
      <c r="I663" s="176">
        <v>0.54</v>
      </c>
      <c r="J663" s="176">
        <v>118.07</v>
      </c>
    </row>
    <row r="664" spans="1:10" s="293" customFormat="1" ht="24" customHeight="1" x14ac:dyDescent="0.2">
      <c r="A664" s="305" t="s">
        <v>117</v>
      </c>
      <c r="B664" s="175" t="s">
        <v>432</v>
      </c>
      <c r="C664" s="305" t="s">
        <v>12</v>
      </c>
      <c r="D664" s="305" t="s">
        <v>433</v>
      </c>
      <c r="E664" s="321" t="s">
        <v>118</v>
      </c>
      <c r="F664" s="321"/>
      <c r="G664" s="174" t="s">
        <v>35</v>
      </c>
      <c r="H664" s="177">
        <v>0.59599999999999997</v>
      </c>
      <c r="I664" s="176">
        <v>62.24</v>
      </c>
      <c r="J664" s="176">
        <v>37.090000000000003</v>
      </c>
    </row>
    <row r="665" spans="1:10" s="293" customFormat="1" x14ac:dyDescent="0.2">
      <c r="A665" s="301"/>
      <c r="B665" s="301"/>
      <c r="C665" s="301"/>
      <c r="D665" s="301"/>
      <c r="E665" s="301" t="s">
        <v>119</v>
      </c>
      <c r="F665" s="178">
        <v>51.468592200000003</v>
      </c>
      <c r="G665" s="301" t="s">
        <v>120</v>
      </c>
      <c r="H665" s="178">
        <v>43.33</v>
      </c>
      <c r="I665" s="301" t="s">
        <v>121</v>
      </c>
      <c r="J665" s="178">
        <v>94.8</v>
      </c>
    </row>
    <row r="666" spans="1:10" s="293" customFormat="1" ht="15" thickBot="1" x14ac:dyDescent="0.25">
      <c r="A666" s="301"/>
      <c r="B666" s="301"/>
      <c r="C666" s="301"/>
      <c r="D666" s="301"/>
      <c r="E666" s="301" t="s">
        <v>122</v>
      </c>
      <c r="F666" s="178">
        <v>86.37</v>
      </c>
      <c r="G666" s="301"/>
      <c r="H666" s="322" t="s">
        <v>123</v>
      </c>
      <c r="I666" s="322"/>
      <c r="J666" s="178">
        <v>380.65</v>
      </c>
    </row>
    <row r="667" spans="1:10" s="293" customFormat="1" ht="0.95" customHeight="1" thickTop="1" x14ac:dyDescent="0.2">
      <c r="A667" s="164"/>
      <c r="B667" s="164"/>
      <c r="C667" s="164"/>
      <c r="D667" s="164"/>
      <c r="E667" s="164"/>
      <c r="F667" s="164"/>
      <c r="G667" s="164"/>
      <c r="H667" s="164"/>
      <c r="I667" s="164"/>
      <c r="J667" s="164"/>
    </row>
    <row r="668" spans="1:10" s="293" customFormat="1" ht="18" customHeight="1" x14ac:dyDescent="0.2">
      <c r="A668" s="302"/>
      <c r="B668" s="306" t="s">
        <v>2</v>
      </c>
      <c r="C668" s="302" t="s">
        <v>3</v>
      </c>
      <c r="D668" s="302" t="s">
        <v>4</v>
      </c>
      <c r="E668" s="327" t="s">
        <v>107</v>
      </c>
      <c r="F668" s="327"/>
      <c r="G668" s="310" t="s">
        <v>5</v>
      </c>
      <c r="H668" s="306" t="s">
        <v>6</v>
      </c>
      <c r="I668" s="306" t="s">
        <v>7</v>
      </c>
      <c r="J668" s="306" t="s">
        <v>8</v>
      </c>
    </row>
    <row r="669" spans="1:10" s="293" customFormat="1" ht="36" customHeight="1" x14ac:dyDescent="0.2">
      <c r="A669" s="303" t="s">
        <v>108</v>
      </c>
      <c r="B669" s="296" t="s">
        <v>951</v>
      </c>
      <c r="C669" s="303" t="s">
        <v>12</v>
      </c>
      <c r="D669" s="303" t="s">
        <v>952</v>
      </c>
      <c r="E669" s="326" t="s">
        <v>134</v>
      </c>
      <c r="F669" s="326"/>
      <c r="G669" s="295" t="s">
        <v>35</v>
      </c>
      <c r="H669" s="173">
        <v>1</v>
      </c>
      <c r="I669" s="297">
        <v>218.92</v>
      </c>
      <c r="J669" s="297">
        <v>218.92</v>
      </c>
    </row>
    <row r="670" spans="1:10" s="293" customFormat="1" ht="48" customHeight="1" x14ac:dyDescent="0.2">
      <c r="A670" s="304" t="s">
        <v>110</v>
      </c>
      <c r="B670" s="166" t="s">
        <v>215</v>
      </c>
      <c r="C670" s="304" t="s">
        <v>12</v>
      </c>
      <c r="D670" s="304" t="s">
        <v>216</v>
      </c>
      <c r="E670" s="329" t="s">
        <v>127</v>
      </c>
      <c r="F670" s="329"/>
      <c r="G670" s="165" t="s">
        <v>128</v>
      </c>
      <c r="H670" s="168">
        <v>0.76</v>
      </c>
      <c r="I670" s="167">
        <v>1.34</v>
      </c>
      <c r="J670" s="167">
        <v>1.01</v>
      </c>
    </row>
    <row r="671" spans="1:10" s="293" customFormat="1" ht="48" customHeight="1" x14ac:dyDescent="0.2">
      <c r="A671" s="304" t="s">
        <v>110</v>
      </c>
      <c r="B671" s="166" t="s">
        <v>217</v>
      </c>
      <c r="C671" s="304" t="s">
        <v>12</v>
      </c>
      <c r="D671" s="304" t="s">
        <v>218</v>
      </c>
      <c r="E671" s="329" t="s">
        <v>127</v>
      </c>
      <c r="F671" s="329"/>
      <c r="G671" s="165" t="s">
        <v>131</v>
      </c>
      <c r="H671" s="168">
        <v>0.72</v>
      </c>
      <c r="I671" s="167">
        <v>0.23</v>
      </c>
      <c r="J671" s="167">
        <v>0.16</v>
      </c>
    </row>
    <row r="672" spans="1:10" s="293" customFormat="1" ht="24" customHeight="1" x14ac:dyDescent="0.2">
      <c r="A672" s="304" t="s">
        <v>110</v>
      </c>
      <c r="B672" s="166" t="s">
        <v>115</v>
      </c>
      <c r="C672" s="304" t="s">
        <v>12</v>
      </c>
      <c r="D672" s="304" t="s">
        <v>116</v>
      </c>
      <c r="E672" s="329" t="s">
        <v>113</v>
      </c>
      <c r="F672" s="329"/>
      <c r="G672" s="165" t="s">
        <v>114</v>
      </c>
      <c r="H672" s="168">
        <v>2.34</v>
      </c>
      <c r="I672" s="167">
        <v>11.78</v>
      </c>
      <c r="J672" s="167">
        <v>27.56</v>
      </c>
    </row>
    <row r="673" spans="1:10" s="293" customFormat="1" ht="24" customHeight="1" x14ac:dyDescent="0.2">
      <c r="A673" s="304" t="s">
        <v>110</v>
      </c>
      <c r="B673" s="166" t="s">
        <v>213</v>
      </c>
      <c r="C673" s="304" t="s">
        <v>12</v>
      </c>
      <c r="D673" s="304" t="s">
        <v>214</v>
      </c>
      <c r="E673" s="329" t="s">
        <v>113</v>
      </c>
      <c r="F673" s="329"/>
      <c r="G673" s="165" t="s">
        <v>114</v>
      </c>
      <c r="H673" s="168">
        <v>1.48</v>
      </c>
      <c r="I673" s="167">
        <v>12.88</v>
      </c>
      <c r="J673" s="167">
        <v>19.059999999999999</v>
      </c>
    </row>
    <row r="674" spans="1:10" s="293" customFormat="1" ht="24" customHeight="1" x14ac:dyDescent="0.2">
      <c r="A674" s="305" t="s">
        <v>117</v>
      </c>
      <c r="B674" s="175" t="s">
        <v>430</v>
      </c>
      <c r="C674" s="305" t="s">
        <v>12</v>
      </c>
      <c r="D674" s="305" t="s">
        <v>431</v>
      </c>
      <c r="E674" s="321" t="s">
        <v>118</v>
      </c>
      <c r="F674" s="321"/>
      <c r="G674" s="174" t="s">
        <v>35</v>
      </c>
      <c r="H674" s="177">
        <v>0.82699999999999996</v>
      </c>
      <c r="I674" s="176">
        <v>25</v>
      </c>
      <c r="J674" s="176">
        <v>20.67</v>
      </c>
    </row>
    <row r="675" spans="1:10" s="293" customFormat="1" ht="24" customHeight="1" x14ac:dyDescent="0.2">
      <c r="A675" s="305" t="s">
        <v>117</v>
      </c>
      <c r="B675" s="175" t="s">
        <v>221</v>
      </c>
      <c r="C675" s="305" t="s">
        <v>12</v>
      </c>
      <c r="D675" s="305" t="s">
        <v>222</v>
      </c>
      <c r="E675" s="321" t="s">
        <v>118</v>
      </c>
      <c r="F675" s="321"/>
      <c r="G675" s="174" t="s">
        <v>60</v>
      </c>
      <c r="H675" s="177">
        <v>212.02</v>
      </c>
      <c r="I675" s="176">
        <v>0.54</v>
      </c>
      <c r="J675" s="176">
        <v>114.49</v>
      </c>
    </row>
    <row r="676" spans="1:10" s="293" customFormat="1" ht="24" customHeight="1" x14ac:dyDescent="0.2">
      <c r="A676" s="305" t="s">
        <v>117</v>
      </c>
      <c r="B676" s="175" t="s">
        <v>432</v>
      </c>
      <c r="C676" s="305" t="s">
        <v>12</v>
      </c>
      <c r="D676" s="305" t="s">
        <v>433</v>
      </c>
      <c r="E676" s="321" t="s">
        <v>118</v>
      </c>
      <c r="F676" s="321"/>
      <c r="G676" s="174" t="s">
        <v>35</v>
      </c>
      <c r="H676" s="177">
        <v>0.57799999999999996</v>
      </c>
      <c r="I676" s="176">
        <v>62.24</v>
      </c>
      <c r="J676" s="176">
        <v>35.97</v>
      </c>
    </row>
    <row r="677" spans="1:10" s="293" customFormat="1" x14ac:dyDescent="0.2">
      <c r="A677" s="301"/>
      <c r="B677" s="301"/>
      <c r="C677" s="301"/>
      <c r="D677" s="301"/>
      <c r="E677" s="301" t="s">
        <v>119</v>
      </c>
      <c r="F677" s="178">
        <v>21.124925348824583</v>
      </c>
      <c r="G677" s="301" t="s">
        <v>120</v>
      </c>
      <c r="H677" s="178">
        <v>17.79</v>
      </c>
      <c r="I677" s="301" t="s">
        <v>121</v>
      </c>
      <c r="J677" s="178">
        <v>38.909999999999997</v>
      </c>
    </row>
    <row r="678" spans="1:10" s="293" customFormat="1" ht="15" thickBot="1" x14ac:dyDescent="0.25">
      <c r="A678" s="301"/>
      <c r="B678" s="301"/>
      <c r="C678" s="301"/>
      <c r="D678" s="301"/>
      <c r="E678" s="301" t="s">
        <v>122</v>
      </c>
      <c r="F678" s="178">
        <v>64.25</v>
      </c>
      <c r="G678" s="301"/>
      <c r="H678" s="322" t="s">
        <v>123</v>
      </c>
      <c r="I678" s="322"/>
      <c r="J678" s="178">
        <v>283.17</v>
      </c>
    </row>
    <row r="679" spans="1:10" s="293" customFormat="1" ht="0.95" customHeight="1" thickTop="1" x14ac:dyDescent="0.2">
      <c r="A679" s="164"/>
      <c r="B679" s="164"/>
      <c r="C679" s="164"/>
      <c r="D679" s="164"/>
      <c r="E679" s="164"/>
      <c r="F679" s="164"/>
      <c r="G679" s="164"/>
      <c r="H679" s="164"/>
      <c r="I679" s="164"/>
      <c r="J679" s="164"/>
    </row>
    <row r="680" spans="1:10" s="293" customFormat="1" ht="18" customHeight="1" x14ac:dyDescent="0.2">
      <c r="A680" s="302"/>
      <c r="B680" s="306" t="s">
        <v>2</v>
      </c>
      <c r="C680" s="302" t="s">
        <v>3</v>
      </c>
      <c r="D680" s="302" t="s">
        <v>4</v>
      </c>
      <c r="E680" s="327" t="s">
        <v>107</v>
      </c>
      <c r="F680" s="327"/>
      <c r="G680" s="310" t="s">
        <v>5</v>
      </c>
      <c r="H680" s="306" t="s">
        <v>6</v>
      </c>
      <c r="I680" s="306" t="s">
        <v>7</v>
      </c>
      <c r="J680" s="306" t="s">
        <v>8</v>
      </c>
    </row>
    <row r="681" spans="1:10" s="293" customFormat="1" ht="36" customHeight="1" x14ac:dyDescent="0.2">
      <c r="A681" s="303" t="s">
        <v>108</v>
      </c>
      <c r="B681" s="296" t="s">
        <v>227</v>
      </c>
      <c r="C681" s="303" t="s">
        <v>12</v>
      </c>
      <c r="D681" s="303" t="s">
        <v>228</v>
      </c>
      <c r="E681" s="326" t="s">
        <v>134</v>
      </c>
      <c r="F681" s="326"/>
      <c r="G681" s="295" t="s">
        <v>60</v>
      </c>
      <c r="H681" s="173">
        <v>1</v>
      </c>
      <c r="I681" s="297">
        <v>5.52</v>
      </c>
      <c r="J681" s="297">
        <v>5.52</v>
      </c>
    </row>
    <row r="682" spans="1:10" s="293" customFormat="1" ht="24" customHeight="1" x14ac:dyDescent="0.2">
      <c r="A682" s="304" t="s">
        <v>110</v>
      </c>
      <c r="B682" s="166" t="s">
        <v>229</v>
      </c>
      <c r="C682" s="304" t="s">
        <v>12</v>
      </c>
      <c r="D682" s="304" t="s">
        <v>230</v>
      </c>
      <c r="E682" s="329" t="s">
        <v>113</v>
      </c>
      <c r="F682" s="329"/>
      <c r="G682" s="165" t="s">
        <v>114</v>
      </c>
      <c r="H682" s="168">
        <v>1.8E-3</v>
      </c>
      <c r="I682" s="167">
        <v>11.67</v>
      </c>
      <c r="J682" s="167">
        <v>0.02</v>
      </c>
    </row>
    <row r="683" spans="1:10" s="293" customFormat="1" ht="24" customHeight="1" x14ac:dyDescent="0.2">
      <c r="A683" s="304" t="s">
        <v>110</v>
      </c>
      <c r="B683" s="166" t="s">
        <v>231</v>
      </c>
      <c r="C683" s="304" t="s">
        <v>12</v>
      </c>
      <c r="D683" s="304" t="s">
        <v>232</v>
      </c>
      <c r="E683" s="329" t="s">
        <v>113</v>
      </c>
      <c r="F683" s="329"/>
      <c r="G683" s="165" t="s">
        <v>114</v>
      </c>
      <c r="H683" s="168">
        <v>1.2500000000000001E-2</v>
      </c>
      <c r="I683" s="167">
        <v>15.74</v>
      </c>
      <c r="J683" s="167">
        <v>0.19</v>
      </c>
    </row>
    <row r="684" spans="1:10" s="293" customFormat="1" ht="24" customHeight="1" x14ac:dyDescent="0.2">
      <c r="A684" s="305" t="s">
        <v>117</v>
      </c>
      <c r="B684" s="175" t="s">
        <v>434</v>
      </c>
      <c r="C684" s="305" t="s">
        <v>12</v>
      </c>
      <c r="D684" s="305" t="s">
        <v>435</v>
      </c>
      <c r="E684" s="321" t="s">
        <v>118</v>
      </c>
      <c r="F684" s="321"/>
      <c r="G684" s="174" t="s">
        <v>60</v>
      </c>
      <c r="H684" s="177">
        <v>1.1100000000000001</v>
      </c>
      <c r="I684" s="176">
        <v>4.79</v>
      </c>
      <c r="J684" s="176">
        <v>5.31</v>
      </c>
    </row>
    <row r="685" spans="1:10" s="293" customFormat="1" x14ac:dyDescent="0.2">
      <c r="A685" s="301"/>
      <c r="B685" s="301"/>
      <c r="C685" s="301"/>
      <c r="D685" s="301"/>
      <c r="E685" s="301" t="s">
        <v>119</v>
      </c>
      <c r="F685" s="178">
        <v>9.2295998696997672E-2</v>
      </c>
      <c r="G685" s="301" t="s">
        <v>120</v>
      </c>
      <c r="H685" s="178">
        <v>0.08</v>
      </c>
      <c r="I685" s="301" t="s">
        <v>121</v>
      </c>
      <c r="J685" s="178">
        <v>0.17</v>
      </c>
    </row>
    <row r="686" spans="1:10" s="293" customFormat="1" ht="15" thickBot="1" x14ac:dyDescent="0.25">
      <c r="A686" s="301"/>
      <c r="B686" s="301"/>
      <c r="C686" s="301"/>
      <c r="D686" s="301"/>
      <c r="E686" s="301" t="s">
        <v>122</v>
      </c>
      <c r="F686" s="178">
        <v>1.62</v>
      </c>
      <c r="G686" s="301"/>
      <c r="H686" s="322" t="s">
        <v>123</v>
      </c>
      <c r="I686" s="322"/>
      <c r="J686" s="178">
        <v>7.14</v>
      </c>
    </row>
    <row r="687" spans="1:10" s="293" customFormat="1" ht="0.95" customHeight="1" thickTop="1" x14ac:dyDescent="0.2">
      <c r="A687" s="164"/>
      <c r="B687" s="164"/>
      <c r="C687" s="164"/>
      <c r="D687" s="164"/>
      <c r="E687" s="164"/>
      <c r="F687" s="164"/>
      <c r="G687" s="164"/>
      <c r="H687" s="164"/>
      <c r="I687" s="164"/>
      <c r="J687" s="164"/>
    </row>
    <row r="688" spans="1:10" s="293" customFormat="1" ht="18" customHeight="1" x14ac:dyDescent="0.2">
      <c r="A688" s="302"/>
      <c r="B688" s="306" t="s">
        <v>2</v>
      </c>
      <c r="C688" s="302" t="s">
        <v>3</v>
      </c>
      <c r="D688" s="302" t="s">
        <v>4</v>
      </c>
      <c r="E688" s="327" t="s">
        <v>107</v>
      </c>
      <c r="F688" s="327"/>
      <c r="G688" s="310" t="s">
        <v>5</v>
      </c>
      <c r="H688" s="306" t="s">
        <v>6</v>
      </c>
      <c r="I688" s="306" t="s">
        <v>7</v>
      </c>
      <c r="J688" s="306" t="s">
        <v>8</v>
      </c>
    </row>
    <row r="689" spans="1:10" s="293" customFormat="1" ht="36" customHeight="1" x14ac:dyDescent="0.2">
      <c r="A689" s="303" t="s">
        <v>108</v>
      </c>
      <c r="B689" s="296" t="s">
        <v>245</v>
      </c>
      <c r="C689" s="303" t="s">
        <v>12</v>
      </c>
      <c r="D689" s="303" t="s">
        <v>246</v>
      </c>
      <c r="E689" s="326" t="s">
        <v>134</v>
      </c>
      <c r="F689" s="326"/>
      <c r="G689" s="295" t="s">
        <v>60</v>
      </c>
      <c r="H689" s="173">
        <v>1</v>
      </c>
      <c r="I689" s="297">
        <v>6.01</v>
      </c>
      <c r="J689" s="297">
        <v>6.01</v>
      </c>
    </row>
    <row r="690" spans="1:10" s="293" customFormat="1" ht="24" customHeight="1" x14ac:dyDescent="0.2">
      <c r="A690" s="304" t="s">
        <v>110</v>
      </c>
      <c r="B690" s="166" t="s">
        <v>229</v>
      </c>
      <c r="C690" s="304" t="s">
        <v>12</v>
      </c>
      <c r="D690" s="304" t="s">
        <v>230</v>
      </c>
      <c r="E690" s="329" t="s">
        <v>113</v>
      </c>
      <c r="F690" s="329"/>
      <c r="G690" s="165" t="s">
        <v>114</v>
      </c>
      <c r="H690" s="168">
        <v>3.2000000000000002E-3</v>
      </c>
      <c r="I690" s="167">
        <v>11.67</v>
      </c>
      <c r="J690" s="167">
        <v>0.03</v>
      </c>
    </row>
    <row r="691" spans="1:10" s="293" customFormat="1" ht="24" customHeight="1" x14ac:dyDescent="0.2">
      <c r="A691" s="304" t="s">
        <v>110</v>
      </c>
      <c r="B691" s="166" t="s">
        <v>231</v>
      </c>
      <c r="C691" s="304" t="s">
        <v>12</v>
      </c>
      <c r="D691" s="304" t="s">
        <v>232</v>
      </c>
      <c r="E691" s="329" t="s">
        <v>113</v>
      </c>
      <c r="F691" s="329"/>
      <c r="G691" s="165" t="s">
        <v>114</v>
      </c>
      <c r="H691" s="168">
        <v>2.24E-2</v>
      </c>
      <c r="I691" s="167">
        <v>15.74</v>
      </c>
      <c r="J691" s="167">
        <v>0.35</v>
      </c>
    </row>
    <row r="692" spans="1:10" s="293" customFormat="1" ht="24" customHeight="1" x14ac:dyDescent="0.2">
      <c r="A692" s="305" t="s">
        <v>117</v>
      </c>
      <c r="B692" s="175" t="s">
        <v>436</v>
      </c>
      <c r="C692" s="305" t="s">
        <v>12</v>
      </c>
      <c r="D692" s="305" t="s">
        <v>437</v>
      </c>
      <c r="E692" s="321" t="s">
        <v>118</v>
      </c>
      <c r="F692" s="321"/>
      <c r="G692" s="174" t="s">
        <v>60</v>
      </c>
      <c r="H692" s="177">
        <v>1.1100000000000001</v>
      </c>
      <c r="I692" s="176">
        <v>5.08</v>
      </c>
      <c r="J692" s="176">
        <v>5.63</v>
      </c>
    </row>
    <row r="693" spans="1:10" s="293" customFormat="1" x14ac:dyDescent="0.2">
      <c r="A693" s="301"/>
      <c r="B693" s="301"/>
      <c r="C693" s="301"/>
      <c r="D693" s="301"/>
      <c r="E693" s="301" t="s">
        <v>119</v>
      </c>
      <c r="F693" s="178">
        <v>0.16830446821217221</v>
      </c>
      <c r="G693" s="301" t="s">
        <v>120</v>
      </c>
      <c r="H693" s="178">
        <v>0.14000000000000001</v>
      </c>
      <c r="I693" s="301" t="s">
        <v>121</v>
      </c>
      <c r="J693" s="178">
        <v>0.31</v>
      </c>
    </row>
    <row r="694" spans="1:10" s="293" customFormat="1" ht="15" thickBot="1" x14ac:dyDescent="0.25">
      <c r="A694" s="301"/>
      <c r="B694" s="301"/>
      <c r="C694" s="301"/>
      <c r="D694" s="301"/>
      <c r="E694" s="301" t="s">
        <v>122</v>
      </c>
      <c r="F694" s="178">
        <v>1.76</v>
      </c>
      <c r="G694" s="301"/>
      <c r="H694" s="322" t="s">
        <v>123</v>
      </c>
      <c r="I694" s="322"/>
      <c r="J694" s="178">
        <v>7.77</v>
      </c>
    </row>
    <row r="695" spans="1:10" s="293" customFormat="1" ht="0.95" customHeight="1" thickTop="1" x14ac:dyDescent="0.2">
      <c r="A695" s="164"/>
      <c r="B695" s="164"/>
      <c r="C695" s="164"/>
      <c r="D695" s="164"/>
      <c r="E695" s="164"/>
      <c r="F695" s="164"/>
      <c r="G695" s="164"/>
      <c r="H695" s="164"/>
      <c r="I695" s="164"/>
      <c r="J695" s="164"/>
    </row>
    <row r="696" spans="1:10" s="293" customFormat="1" ht="18" customHeight="1" x14ac:dyDescent="0.2">
      <c r="A696" s="302"/>
      <c r="B696" s="306" t="s">
        <v>2</v>
      </c>
      <c r="C696" s="302" t="s">
        <v>3</v>
      </c>
      <c r="D696" s="302" t="s">
        <v>4</v>
      </c>
      <c r="E696" s="327" t="s">
        <v>107</v>
      </c>
      <c r="F696" s="327"/>
      <c r="G696" s="310" t="s">
        <v>5</v>
      </c>
      <c r="H696" s="306" t="s">
        <v>6</v>
      </c>
      <c r="I696" s="306" t="s">
        <v>7</v>
      </c>
      <c r="J696" s="306" t="s">
        <v>8</v>
      </c>
    </row>
    <row r="697" spans="1:10" s="293" customFormat="1" ht="24" customHeight="1" x14ac:dyDescent="0.2">
      <c r="A697" s="303" t="s">
        <v>108</v>
      </c>
      <c r="B697" s="296" t="s">
        <v>235</v>
      </c>
      <c r="C697" s="303" t="s">
        <v>12</v>
      </c>
      <c r="D697" s="303" t="s">
        <v>236</v>
      </c>
      <c r="E697" s="326" t="s">
        <v>134</v>
      </c>
      <c r="F697" s="326"/>
      <c r="G697" s="295" t="s">
        <v>60</v>
      </c>
      <c r="H697" s="173">
        <v>1</v>
      </c>
      <c r="I697" s="297">
        <v>5.9</v>
      </c>
      <c r="J697" s="297">
        <v>5.9</v>
      </c>
    </row>
    <row r="698" spans="1:10" s="293" customFormat="1" ht="24" customHeight="1" x14ac:dyDescent="0.2">
      <c r="A698" s="304" t="s">
        <v>110</v>
      </c>
      <c r="B698" s="166" t="s">
        <v>229</v>
      </c>
      <c r="C698" s="304" t="s">
        <v>12</v>
      </c>
      <c r="D698" s="304" t="s">
        <v>230</v>
      </c>
      <c r="E698" s="329" t="s">
        <v>113</v>
      </c>
      <c r="F698" s="329"/>
      <c r="G698" s="165" t="s">
        <v>114</v>
      </c>
      <c r="H698" s="168">
        <v>2.3E-3</v>
      </c>
      <c r="I698" s="167">
        <v>11.67</v>
      </c>
      <c r="J698" s="167">
        <v>0.02</v>
      </c>
    </row>
    <row r="699" spans="1:10" s="293" customFormat="1" ht="24" customHeight="1" x14ac:dyDescent="0.2">
      <c r="A699" s="304" t="s">
        <v>110</v>
      </c>
      <c r="B699" s="166" t="s">
        <v>231</v>
      </c>
      <c r="C699" s="304" t="s">
        <v>12</v>
      </c>
      <c r="D699" s="304" t="s">
        <v>232</v>
      </c>
      <c r="E699" s="329" t="s">
        <v>113</v>
      </c>
      <c r="F699" s="329"/>
      <c r="G699" s="165" t="s">
        <v>114</v>
      </c>
      <c r="H699" s="168">
        <v>1.6199999999999999E-2</v>
      </c>
      <c r="I699" s="167">
        <v>15.74</v>
      </c>
      <c r="J699" s="167">
        <v>0.25</v>
      </c>
    </row>
    <row r="700" spans="1:10" s="293" customFormat="1" ht="24" customHeight="1" x14ac:dyDescent="0.2">
      <c r="A700" s="305" t="s">
        <v>117</v>
      </c>
      <c r="B700" s="175" t="s">
        <v>436</v>
      </c>
      <c r="C700" s="305" t="s">
        <v>12</v>
      </c>
      <c r="D700" s="305" t="s">
        <v>437</v>
      </c>
      <c r="E700" s="321" t="s">
        <v>118</v>
      </c>
      <c r="F700" s="321"/>
      <c r="G700" s="174" t="s">
        <v>60</v>
      </c>
      <c r="H700" s="177">
        <v>1.1100000000000001</v>
      </c>
      <c r="I700" s="176">
        <v>5.08</v>
      </c>
      <c r="J700" s="176">
        <v>5.63</v>
      </c>
    </row>
    <row r="701" spans="1:10" s="293" customFormat="1" x14ac:dyDescent="0.2">
      <c r="A701" s="301"/>
      <c r="B701" s="301"/>
      <c r="C701" s="301"/>
      <c r="D701" s="301"/>
      <c r="E701" s="301" t="s">
        <v>119</v>
      </c>
      <c r="F701" s="178">
        <v>0.1248710570606439</v>
      </c>
      <c r="G701" s="301" t="s">
        <v>120</v>
      </c>
      <c r="H701" s="178">
        <v>0.11</v>
      </c>
      <c r="I701" s="301" t="s">
        <v>121</v>
      </c>
      <c r="J701" s="178">
        <v>0.23</v>
      </c>
    </row>
    <row r="702" spans="1:10" s="293" customFormat="1" ht="15" thickBot="1" x14ac:dyDescent="0.25">
      <c r="A702" s="301"/>
      <c r="B702" s="301"/>
      <c r="C702" s="301"/>
      <c r="D702" s="301"/>
      <c r="E702" s="301" t="s">
        <v>122</v>
      </c>
      <c r="F702" s="178">
        <v>1.73</v>
      </c>
      <c r="G702" s="301"/>
      <c r="H702" s="322" t="s">
        <v>123</v>
      </c>
      <c r="I702" s="322"/>
      <c r="J702" s="178">
        <v>7.63</v>
      </c>
    </row>
    <row r="703" spans="1:10" s="293" customFormat="1" ht="0.95" customHeight="1" thickTop="1" x14ac:dyDescent="0.2">
      <c r="A703" s="164"/>
      <c r="B703" s="164"/>
      <c r="C703" s="164"/>
      <c r="D703" s="164"/>
      <c r="E703" s="164"/>
      <c r="F703" s="164"/>
      <c r="G703" s="164"/>
      <c r="H703" s="164"/>
      <c r="I703" s="164"/>
      <c r="J703" s="164"/>
    </row>
    <row r="704" spans="1:10" s="293" customFormat="1" ht="18" customHeight="1" x14ac:dyDescent="0.2">
      <c r="A704" s="302"/>
      <c r="B704" s="306" t="s">
        <v>2</v>
      </c>
      <c r="C704" s="302" t="s">
        <v>3</v>
      </c>
      <c r="D704" s="302" t="s">
        <v>4</v>
      </c>
      <c r="E704" s="327" t="s">
        <v>107</v>
      </c>
      <c r="F704" s="327"/>
      <c r="G704" s="310" t="s">
        <v>5</v>
      </c>
      <c r="H704" s="306" t="s">
        <v>6</v>
      </c>
      <c r="I704" s="306" t="s">
        <v>7</v>
      </c>
      <c r="J704" s="306" t="s">
        <v>8</v>
      </c>
    </row>
    <row r="705" spans="1:10" s="293" customFormat="1" ht="24" customHeight="1" x14ac:dyDescent="0.2">
      <c r="A705" s="303" t="s">
        <v>108</v>
      </c>
      <c r="B705" s="296" t="s">
        <v>351</v>
      </c>
      <c r="C705" s="303" t="s">
        <v>12</v>
      </c>
      <c r="D705" s="303" t="s">
        <v>352</v>
      </c>
      <c r="E705" s="326" t="s">
        <v>113</v>
      </c>
      <c r="F705" s="326"/>
      <c r="G705" s="295" t="s">
        <v>114</v>
      </c>
      <c r="H705" s="173">
        <v>1</v>
      </c>
      <c r="I705" s="297">
        <v>7.0000000000000007E-2</v>
      </c>
      <c r="J705" s="297">
        <v>7.0000000000000007E-2</v>
      </c>
    </row>
    <row r="706" spans="1:10" s="293" customFormat="1" ht="24" customHeight="1" x14ac:dyDescent="0.2">
      <c r="A706" s="305" t="s">
        <v>117</v>
      </c>
      <c r="B706" s="175" t="s">
        <v>353</v>
      </c>
      <c r="C706" s="305" t="s">
        <v>12</v>
      </c>
      <c r="D706" s="305" t="s">
        <v>354</v>
      </c>
      <c r="E706" s="321" t="s">
        <v>174</v>
      </c>
      <c r="F706" s="321"/>
      <c r="G706" s="174" t="s">
        <v>114</v>
      </c>
      <c r="H706" s="177">
        <v>7.9000000000000008E-3</v>
      </c>
      <c r="I706" s="176">
        <v>9.24</v>
      </c>
      <c r="J706" s="176">
        <v>7.0000000000000007E-2</v>
      </c>
    </row>
    <row r="707" spans="1:10" s="293" customFormat="1" x14ac:dyDescent="0.2">
      <c r="A707" s="301"/>
      <c r="B707" s="301"/>
      <c r="C707" s="301"/>
      <c r="D707" s="301"/>
      <c r="E707" s="301" t="s">
        <v>119</v>
      </c>
      <c r="F707" s="178">
        <v>3.8004200000000002E-2</v>
      </c>
      <c r="G707" s="301" t="s">
        <v>120</v>
      </c>
      <c r="H707" s="178">
        <v>0.03</v>
      </c>
      <c r="I707" s="301" t="s">
        <v>121</v>
      </c>
      <c r="J707" s="178">
        <v>7.0000000000000007E-2</v>
      </c>
    </row>
    <row r="708" spans="1:10" s="293" customFormat="1" ht="15" thickBot="1" x14ac:dyDescent="0.25">
      <c r="A708" s="301"/>
      <c r="B708" s="301"/>
      <c r="C708" s="301"/>
      <c r="D708" s="301"/>
      <c r="E708" s="301" t="s">
        <v>122</v>
      </c>
      <c r="F708" s="178">
        <v>0.02</v>
      </c>
      <c r="G708" s="301"/>
      <c r="H708" s="322" t="s">
        <v>123</v>
      </c>
      <c r="I708" s="322"/>
      <c r="J708" s="178">
        <v>0.09</v>
      </c>
    </row>
    <row r="709" spans="1:10" s="293" customFormat="1" ht="0.95" customHeight="1" thickTop="1" x14ac:dyDescent="0.2">
      <c r="A709" s="164"/>
      <c r="B709" s="164"/>
      <c r="C709" s="164"/>
      <c r="D709" s="164"/>
      <c r="E709" s="164"/>
      <c r="F709" s="164"/>
      <c r="G709" s="164"/>
      <c r="H709" s="164"/>
      <c r="I709" s="164"/>
      <c r="J709" s="164"/>
    </row>
    <row r="710" spans="1:10" s="293" customFormat="1" ht="18" customHeight="1" x14ac:dyDescent="0.2">
      <c r="A710" s="302"/>
      <c r="B710" s="306" t="s">
        <v>2</v>
      </c>
      <c r="C710" s="302" t="s">
        <v>3</v>
      </c>
      <c r="D710" s="302" t="s">
        <v>4</v>
      </c>
      <c r="E710" s="327" t="s">
        <v>107</v>
      </c>
      <c r="F710" s="327"/>
      <c r="G710" s="310" t="s">
        <v>5</v>
      </c>
      <c r="H710" s="306" t="s">
        <v>6</v>
      </c>
      <c r="I710" s="306" t="s">
        <v>7</v>
      </c>
      <c r="J710" s="306" t="s">
        <v>8</v>
      </c>
    </row>
    <row r="711" spans="1:10" s="293" customFormat="1" ht="24" customHeight="1" x14ac:dyDescent="0.2">
      <c r="A711" s="303" t="s">
        <v>108</v>
      </c>
      <c r="B711" s="296" t="s">
        <v>364</v>
      </c>
      <c r="C711" s="303" t="s">
        <v>12</v>
      </c>
      <c r="D711" s="303" t="s">
        <v>365</v>
      </c>
      <c r="E711" s="326" t="s">
        <v>113</v>
      </c>
      <c r="F711" s="326"/>
      <c r="G711" s="295" t="s">
        <v>114</v>
      </c>
      <c r="H711" s="173">
        <v>1</v>
      </c>
      <c r="I711" s="297">
        <v>0.1</v>
      </c>
      <c r="J711" s="297">
        <v>0.1</v>
      </c>
    </row>
    <row r="712" spans="1:10" s="293" customFormat="1" ht="24" customHeight="1" x14ac:dyDescent="0.2">
      <c r="A712" s="305" t="s">
        <v>117</v>
      </c>
      <c r="B712" s="175" t="s">
        <v>366</v>
      </c>
      <c r="C712" s="305" t="s">
        <v>12</v>
      </c>
      <c r="D712" s="305" t="s">
        <v>367</v>
      </c>
      <c r="E712" s="321" t="s">
        <v>174</v>
      </c>
      <c r="F712" s="321"/>
      <c r="G712" s="174" t="s">
        <v>114</v>
      </c>
      <c r="H712" s="177">
        <v>1.0200000000000001E-2</v>
      </c>
      <c r="I712" s="176">
        <v>10.46</v>
      </c>
      <c r="J712" s="176">
        <v>0.1</v>
      </c>
    </row>
    <row r="713" spans="1:10" s="293" customFormat="1" x14ac:dyDescent="0.2">
      <c r="A713" s="301"/>
      <c r="B713" s="301"/>
      <c r="C713" s="301"/>
      <c r="D713" s="301"/>
      <c r="E713" s="301" t="s">
        <v>119</v>
      </c>
      <c r="F713" s="178">
        <v>5.4291800000000001E-2</v>
      </c>
      <c r="G713" s="301" t="s">
        <v>120</v>
      </c>
      <c r="H713" s="178">
        <v>0.05</v>
      </c>
      <c r="I713" s="301" t="s">
        <v>121</v>
      </c>
      <c r="J713" s="178">
        <v>0.1</v>
      </c>
    </row>
    <row r="714" spans="1:10" s="293" customFormat="1" ht="15" thickBot="1" x14ac:dyDescent="0.25">
      <c r="A714" s="301"/>
      <c r="B714" s="301"/>
      <c r="C714" s="301"/>
      <c r="D714" s="301"/>
      <c r="E714" s="301" t="s">
        <v>122</v>
      </c>
      <c r="F714" s="178">
        <v>0.02</v>
      </c>
      <c r="G714" s="301"/>
      <c r="H714" s="322" t="s">
        <v>123</v>
      </c>
      <c r="I714" s="322"/>
      <c r="J714" s="178">
        <v>0.12</v>
      </c>
    </row>
    <row r="715" spans="1:10" s="293" customFormat="1" ht="0.95" customHeight="1" thickTop="1" x14ac:dyDescent="0.2">
      <c r="A715" s="164"/>
      <c r="B715" s="164"/>
      <c r="C715" s="164"/>
      <c r="D715" s="164"/>
      <c r="E715" s="164"/>
      <c r="F715" s="164"/>
      <c r="G715" s="164"/>
      <c r="H715" s="164"/>
      <c r="I715" s="164"/>
      <c r="J715" s="164"/>
    </row>
    <row r="716" spans="1:10" s="293" customFormat="1" ht="18" customHeight="1" x14ac:dyDescent="0.2">
      <c r="A716" s="302"/>
      <c r="B716" s="306" t="s">
        <v>2</v>
      </c>
      <c r="C716" s="302" t="s">
        <v>3</v>
      </c>
      <c r="D716" s="302" t="s">
        <v>4</v>
      </c>
      <c r="E716" s="327" t="s">
        <v>107</v>
      </c>
      <c r="F716" s="327"/>
      <c r="G716" s="310" t="s">
        <v>5</v>
      </c>
      <c r="H716" s="306" t="s">
        <v>6</v>
      </c>
      <c r="I716" s="306" t="s">
        <v>7</v>
      </c>
      <c r="J716" s="306" t="s">
        <v>8</v>
      </c>
    </row>
    <row r="717" spans="1:10" s="293" customFormat="1" ht="24" customHeight="1" x14ac:dyDescent="0.2">
      <c r="A717" s="303" t="s">
        <v>108</v>
      </c>
      <c r="B717" s="296" t="s">
        <v>673</v>
      </c>
      <c r="C717" s="303" t="s">
        <v>12</v>
      </c>
      <c r="D717" s="303" t="s">
        <v>674</v>
      </c>
      <c r="E717" s="326" t="s">
        <v>113</v>
      </c>
      <c r="F717" s="326"/>
      <c r="G717" s="295" t="s">
        <v>114</v>
      </c>
      <c r="H717" s="173">
        <v>1</v>
      </c>
      <c r="I717" s="297">
        <v>0.06</v>
      </c>
      <c r="J717" s="297">
        <v>0.06</v>
      </c>
    </row>
    <row r="718" spans="1:10" s="293" customFormat="1" ht="24" customHeight="1" x14ac:dyDescent="0.2">
      <c r="A718" s="305" t="s">
        <v>117</v>
      </c>
      <c r="B718" s="175" t="s">
        <v>675</v>
      </c>
      <c r="C718" s="305" t="s">
        <v>12</v>
      </c>
      <c r="D718" s="305" t="s">
        <v>676</v>
      </c>
      <c r="E718" s="321" t="s">
        <v>174</v>
      </c>
      <c r="F718" s="321"/>
      <c r="G718" s="174" t="s">
        <v>114</v>
      </c>
      <c r="H718" s="177">
        <v>7.9000000000000008E-3</v>
      </c>
      <c r="I718" s="176">
        <v>8.08</v>
      </c>
      <c r="J718" s="176">
        <v>0.06</v>
      </c>
    </row>
    <row r="719" spans="1:10" s="293" customFormat="1" x14ac:dyDescent="0.2">
      <c r="A719" s="301"/>
      <c r="B719" s="301"/>
      <c r="C719" s="301"/>
      <c r="D719" s="301"/>
      <c r="E719" s="301" t="s">
        <v>119</v>
      </c>
      <c r="F719" s="178">
        <v>3.2575100000000003E-2</v>
      </c>
      <c r="G719" s="301" t="s">
        <v>120</v>
      </c>
      <c r="H719" s="178">
        <v>0.03</v>
      </c>
      <c r="I719" s="301" t="s">
        <v>121</v>
      </c>
      <c r="J719" s="178">
        <v>0.06</v>
      </c>
    </row>
    <row r="720" spans="1:10" s="293" customFormat="1" ht="15" thickBot="1" x14ac:dyDescent="0.25">
      <c r="A720" s="301"/>
      <c r="B720" s="301"/>
      <c r="C720" s="301"/>
      <c r="D720" s="301"/>
      <c r="E720" s="301" t="s">
        <v>122</v>
      </c>
      <c r="F720" s="178">
        <v>0.01</v>
      </c>
      <c r="G720" s="301"/>
      <c r="H720" s="322" t="s">
        <v>123</v>
      </c>
      <c r="I720" s="322"/>
      <c r="J720" s="178">
        <v>7.0000000000000007E-2</v>
      </c>
    </row>
    <row r="721" spans="1:10" s="293" customFormat="1" ht="0.95" customHeight="1" thickTop="1" x14ac:dyDescent="0.2">
      <c r="A721" s="164"/>
      <c r="B721" s="164"/>
      <c r="C721" s="164"/>
      <c r="D721" s="164"/>
      <c r="E721" s="164"/>
      <c r="F721" s="164"/>
      <c r="G721" s="164"/>
      <c r="H721" s="164"/>
      <c r="I721" s="164"/>
      <c r="J721" s="164"/>
    </row>
    <row r="722" spans="1:10" s="293" customFormat="1" ht="18" customHeight="1" x14ac:dyDescent="0.2">
      <c r="A722" s="302"/>
      <c r="B722" s="306" t="s">
        <v>2</v>
      </c>
      <c r="C722" s="302" t="s">
        <v>3</v>
      </c>
      <c r="D722" s="302" t="s">
        <v>4</v>
      </c>
      <c r="E722" s="327" t="s">
        <v>107</v>
      </c>
      <c r="F722" s="327"/>
      <c r="G722" s="310" t="s">
        <v>5</v>
      </c>
      <c r="H722" s="306" t="s">
        <v>6</v>
      </c>
      <c r="I722" s="306" t="s">
        <v>7</v>
      </c>
      <c r="J722" s="306" t="s">
        <v>8</v>
      </c>
    </row>
    <row r="723" spans="1:10" s="293" customFormat="1" ht="24" customHeight="1" x14ac:dyDescent="0.2">
      <c r="A723" s="303" t="s">
        <v>108</v>
      </c>
      <c r="B723" s="296" t="s">
        <v>368</v>
      </c>
      <c r="C723" s="303" t="s">
        <v>12</v>
      </c>
      <c r="D723" s="303" t="s">
        <v>369</v>
      </c>
      <c r="E723" s="326" t="s">
        <v>113</v>
      </c>
      <c r="F723" s="326"/>
      <c r="G723" s="295" t="s">
        <v>114</v>
      </c>
      <c r="H723" s="173">
        <v>1</v>
      </c>
      <c r="I723" s="297">
        <v>0.04</v>
      </c>
      <c r="J723" s="297">
        <v>0.04</v>
      </c>
    </row>
    <row r="724" spans="1:10" s="293" customFormat="1" ht="24" customHeight="1" x14ac:dyDescent="0.2">
      <c r="A724" s="305" t="s">
        <v>117</v>
      </c>
      <c r="B724" s="175" t="s">
        <v>370</v>
      </c>
      <c r="C724" s="305" t="s">
        <v>12</v>
      </c>
      <c r="D724" s="305" t="s">
        <v>371</v>
      </c>
      <c r="E724" s="321" t="s">
        <v>174</v>
      </c>
      <c r="F724" s="321"/>
      <c r="G724" s="174" t="s">
        <v>114</v>
      </c>
      <c r="H724" s="177">
        <v>3.5000000000000001E-3</v>
      </c>
      <c r="I724" s="176">
        <v>13.28</v>
      </c>
      <c r="J724" s="176">
        <v>0.04</v>
      </c>
    </row>
    <row r="725" spans="1:10" s="293" customFormat="1" x14ac:dyDescent="0.2">
      <c r="A725" s="301"/>
      <c r="B725" s="301"/>
      <c r="C725" s="301"/>
      <c r="D725" s="301"/>
      <c r="E725" s="301" t="s">
        <v>119</v>
      </c>
      <c r="F725" s="178">
        <v>2.1716699999999999E-2</v>
      </c>
      <c r="G725" s="301" t="s">
        <v>120</v>
      </c>
      <c r="H725" s="178">
        <v>0.02</v>
      </c>
      <c r="I725" s="301" t="s">
        <v>121</v>
      </c>
      <c r="J725" s="178">
        <v>0.04</v>
      </c>
    </row>
    <row r="726" spans="1:10" s="293" customFormat="1" ht="15" thickBot="1" x14ac:dyDescent="0.25">
      <c r="A726" s="301"/>
      <c r="B726" s="301"/>
      <c r="C726" s="301"/>
      <c r="D726" s="301"/>
      <c r="E726" s="301" t="s">
        <v>122</v>
      </c>
      <c r="F726" s="178">
        <v>0.01</v>
      </c>
      <c r="G726" s="301"/>
      <c r="H726" s="322" t="s">
        <v>123</v>
      </c>
      <c r="I726" s="322"/>
      <c r="J726" s="178">
        <v>0.05</v>
      </c>
    </row>
    <row r="727" spans="1:10" s="293" customFormat="1" ht="0.95" customHeight="1" thickTop="1" x14ac:dyDescent="0.2">
      <c r="A727" s="164"/>
      <c r="B727" s="164"/>
      <c r="C727" s="164"/>
      <c r="D727" s="164"/>
      <c r="E727" s="164"/>
      <c r="F727" s="164"/>
      <c r="G727" s="164"/>
      <c r="H727" s="164"/>
      <c r="I727" s="164"/>
      <c r="J727" s="164"/>
    </row>
    <row r="728" spans="1:10" s="293" customFormat="1" ht="18" customHeight="1" x14ac:dyDescent="0.2">
      <c r="A728" s="302"/>
      <c r="B728" s="306" t="s">
        <v>2</v>
      </c>
      <c r="C728" s="302" t="s">
        <v>3</v>
      </c>
      <c r="D728" s="302" t="s">
        <v>4</v>
      </c>
      <c r="E728" s="327" t="s">
        <v>107</v>
      </c>
      <c r="F728" s="327"/>
      <c r="G728" s="310" t="s">
        <v>5</v>
      </c>
      <c r="H728" s="306" t="s">
        <v>6</v>
      </c>
      <c r="I728" s="306" t="s">
        <v>7</v>
      </c>
      <c r="J728" s="306" t="s">
        <v>8</v>
      </c>
    </row>
    <row r="729" spans="1:10" s="293" customFormat="1" ht="24" customHeight="1" x14ac:dyDescent="0.2">
      <c r="A729" s="303" t="s">
        <v>108</v>
      </c>
      <c r="B729" s="296" t="s">
        <v>372</v>
      </c>
      <c r="C729" s="303" t="s">
        <v>12</v>
      </c>
      <c r="D729" s="303" t="s">
        <v>373</v>
      </c>
      <c r="E729" s="326" t="s">
        <v>113</v>
      </c>
      <c r="F729" s="326"/>
      <c r="G729" s="295" t="s">
        <v>114</v>
      </c>
      <c r="H729" s="173">
        <v>1</v>
      </c>
      <c r="I729" s="297">
        <v>0.1</v>
      </c>
      <c r="J729" s="297">
        <v>0.1</v>
      </c>
    </row>
    <row r="730" spans="1:10" s="293" customFormat="1" ht="24" customHeight="1" x14ac:dyDescent="0.2">
      <c r="A730" s="305" t="s">
        <v>117</v>
      </c>
      <c r="B730" s="175" t="s">
        <v>374</v>
      </c>
      <c r="C730" s="305" t="s">
        <v>12</v>
      </c>
      <c r="D730" s="305" t="s">
        <v>375</v>
      </c>
      <c r="E730" s="321" t="s">
        <v>174</v>
      </c>
      <c r="F730" s="321"/>
      <c r="G730" s="174" t="s">
        <v>114</v>
      </c>
      <c r="H730" s="177">
        <v>7.9000000000000008E-3</v>
      </c>
      <c r="I730" s="176">
        <v>13.28</v>
      </c>
      <c r="J730" s="176">
        <v>0.1</v>
      </c>
    </row>
    <row r="731" spans="1:10" s="293" customFormat="1" x14ac:dyDescent="0.2">
      <c r="A731" s="301"/>
      <c r="B731" s="301"/>
      <c r="C731" s="301"/>
      <c r="D731" s="301"/>
      <c r="E731" s="301" t="s">
        <v>119</v>
      </c>
      <c r="F731" s="178">
        <v>5.4291800000000001E-2</v>
      </c>
      <c r="G731" s="301" t="s">
        <v>120</v>
      </c>
      <c r="H731" s="178">
        <v>0.05</v>
      </c>
      <c r="I731" s="301" t="s">
        <v>121</v>
      </c>
      <c r="J731" s="178">
        <v>0.1</v>
      </c>
    </row>
    <row r="732" spans="1:10" s="293" customFormat="1" ht="15" thickBot="1" x14ac:dyDescent="0.25">
      <c r="A732" s="301"/>
      <c r="B732" s="301"/>
      <c r="C732" s="301"/>
      <c r="D732" s="301"/>
      <c r="E732" s="301" t="s">
        <v>122</v>
      </c>
      <c r="F732" s="178">
        <v>0.02</v>
      </c>
      <c r="G732" s="301"/>
      <c r="H732" s="322" t="s">
        <v>123</v>
      </c>
      <c r="I732" s="322"/>
      <c r="J732" s="178">
        <v>0.12</v>
      </c>
    </row>
    <row r="733" spans="1:10" s="293" customFormat="1" ht="0.95" customHeight="1" thickTop="1" x14ac:dyDescent="0.2">
      <c r="A733" s="164"/>
      <c r="B733" s="164"/>
      <c r="C733" s="164"/>
      <c r="D733" s="164"/>
      <c r="E733" s="164"/>
      <c r="F733" s="164"/>
      <c r="G733" s="164"/>
      <c r="H733" s="164"/>
      <c r="I733" s="164"/>
      <c r="J733" s="164"/>
    </row>
    <row r="734" spans="1:10" s="293" customFormat="1" ht="18" customHeight="1" x14ac:dyDescent="0.2">
      <c r="A734" s="302"/>
      <c r="B734" s="306" t="s">
        <v>2</v>
      </c>
      <c r="C734" s="302" t="s">
        <v>3</v>
      </c>
      <c r="D734" s="302" t="s">
        <v>4</v>
      </c>
      <c r="E734" s="327" t="s">
        <v>107</v>
      </c>
      <c r="F734" s="327"/>
      <c r="G734" s="310" t="s">
        <v>5</v>
      </c>
      <c r="H734" s="306" t="s">
        <v>6</v>
      </c>
      <c r="I734" s="306" t="s">
        <v>7</v>
      </c>
      <c r="J734" s="306" t="s">
        <v>8</v>
      </c>
    </row>
    <row r="735" spans="1:10" s="293" customFormat="1" ht="24" customHeight="1" x14ac:dyDescent="0.2">
      <c r="A735" s="303" t="s">
        <v>108</v>
      </c>
      <c r="B735" s="296" t="s">
        <v>923</v>
      </c>
      <c r="C735" s="303" t="s">
        <v>12</v>
      </c>
      <c r="D735" s="303" t="s">
        <v>924</v>
      </c>
      <c r="E735" s="326" t="s">
        <v>113</v>
      </c>
      <c r="F735" s="326"/>
      <c r="G735" s="295" t="s">
        <v>114</v>
      </c>
      <c r="H735" s="173">
        <v>1</v>
      </c>
      <c r="I735" s="297">
        <v>0.23</v>
      </c>
      <c r="J735" s="297">
        <v>0.23</v>
      </c>
    </row>
    <row r="736" spans="1:10" s="293" customFormat="1" ht="24" customHeight="1" x14ac:dyDescent="0.2">
      <c r="A736" s="305" t="s">
        <v>117</v>
      </c>
      <c r="B736" s="175" t="s">
        <v>925</v>
      </c>
      <c r="C736" s="305" t="s">
        <v>12</v>
      </c>
      <c r="D736" s="305" t="s">
        <v>926</v>
      </c>
      <c r="E736" s="321" t="s">
        <v>174</v>
      </c>
      <c r="F736" s="321"/>
      <c r="G736" s="174" t="s">
        <v>114</v>
      </c>
      <c r="H736" s="177">
        <v>2.5700000000000001E-2</v>
      </c>
      <c r="I736" s="176">
        <v>9.33</v>
      </c>
      <c r="J736" s="176">
        <v>0.23</v>
      </c>
    </row>
    <row r="737" spans="1:10" s="293" customFormat="1" x14ac:dyDescent="0.2">
      <c r="A737" s="301"/>
      <c r="B737" s="301"/>
      <c r="C737" s="301"/>
      <c r="D737" s="301"/>
      <c r="E737" s="301" t="s">
        <v>119</v>
      </c>
      <c r="F737" s="178">
        <v>0.1248711</v>
      </c>
      <c r="G737" s="301" t="s">
        <v>120</v>
      </c>
      <c r="H737" s="178">
        <v>0.11</v>
      </c>
      <c r="I737" s="301" t="s">
        <v>121</v>
      </c>
      <c r="J737" s="178">
        <v>0.23</v>
      </c>
    </row>
    <row r="738" spans="1:10" s="293" customFormat="1" ht="15" thickBot="1" x14ac:dyDescent="0.25">
      <c r="A738" s="301"/>
      <c r="B738" s="301"/>
      <c r="C738" s="301"/>
      <c r="D738" s="301"/>
      <c r="E738" s="301" t="s">
        <v>122</v>
      </c>
      <c r="F738" s="178">
        <v>0.06</v>
      </c>
      <c r="G738" s="301"/>
      <c r="H738" s="322" t="s">
        <v>123</v>
      </c>
      <c r="I738" s="322"/>
      <c r="J738" s="178">
        <v>0.28999999999999998</v>
      </c>
    </row>
    <row r="739" spans="1:10" s="293" customFormat="1" ht="0.95" customHeight="1" thickTop="1" x14ac:dyDescent="0.2">
      <c r="A739" s="164"/>
      <c r="B739" s="164"/>
      <c r="C739" s="164"/>
      <c r="D739" s="164"/>
      <c r="E739" s="164"/>
      <c r="F739" s="164"/>
      <c r="G739" s="164"/>
      <c r="H739" s="164"/>
      <c r="I739" s="164"/>
      <c r="J739" s="164"/>
    </row>
    <row r="740" spans="1:10" s="293" customFormat="1" ht="18" customHeight="1" x14ac:dyDescent="0.2">
      <c r="A740" s="302"/>
      <c r="B740" s="306" t="s">
        <v>2</v>
      </c>
      <c r="C740" s="302" t="s">
        <v>3</v>
      </c>
      <c r="D740" s="302" t="s">
        <v>4</v>
      </c>
      <c r="E740" s="327" t="s">
        <v>107</v>
      </c>
      <c r="F740" s="327"/>
      <c r="G740" s="310" t="s">
        <v>5</v>
      </c>
      <c r="H740" s="306" t="s">
        <v>6</v>
      </c>
      <c r="I740" s="306" t="s">
        <v>7</v>
      </c>
      <c r="J740" s="306" t="s">
        <v>8</v>
      </c>
    </row>
    <row r="741" spans="1:10" s="293" customFormat="1" ht="36" customHeight="1" x14ac:dyDescent="0.2">
      <c r="A741" s="303" t="s">
        <v>108</v>
      </c>
      <c r="B741" s="296" t="s">
        <v>677</v>
      </c>
      <c r="C741" s="303" t="s">
        <v>12</v>
      </c>
      <c r="D741" s="303" t="s">
        <v>678</v>
      </c>
      <c r="E741" s="326" t="s">
        <v>113</v>
      </c>
      <c r="F741" s="326"/>
      <c r="G741" s="295" t="s">
        <v>114</v>
      </c>
      <c r="H741" s="173">
        <v>1</v>
      </c>
      <c r="I741" s="297">
        <v>0.11</v>
      </c>
      <c r="J741" s="297">
        <v>0.11</v>
      </c>
    </row>
    <row r="742" spans="1:10" s="293" customFormat="1" ht="24" customHeight="1" x14ac:dyDescent="0.2">
      <c r="A742" s="305" t="s">
        <v>117</v>
      </c>
      <c r="B742" s="175" t="s">
        <v>679</v>
      </c>
      <c r="C742" s="305" t="s">
        <v>12</v>
      </c>
      <c r="D742" s="305" t="s">
        <v>680</v>
      </c>
      <c r="E742" s="321" t="s">
        <v>174</v>
      </c>
      <c r="F742" s="321"/>
      <c r="G742" s="174" t="s">
        <v>114</v>
      </c>
      <c r="H742" s="177">
        <v>1.24E-2</v>
      </c>
      <c r="I742" s="176">
        <v>9.41</v>
      </c>
      <c r="J742" s="176">
        <v>0.11</v>
      </c>
    </row>
    <row r="743" spans="1:10" s="293" customFormat="1" x14ac:dyDescent="0.2">
      <c r="A743" s="301"/>
      <c r="B743" s="301"/>
      <c r="C743" s="301"/>
      <c r="D743" s="301"/>
      <c r="E743" s="301" t="s">
        <v>119</v>
      </c>
      <c r="F743" s="178">
        <v>5.97209E-2</v>
      </c>
      <c r="G743" s="301" t="s">
        <v>120</v>
      </c>
      <c r="H743" s="178">
        <v>0.05</v>
      </c>
      <c r="I743" s="301" t="s">
        <v>121</v>
      </c>
      <c r="J743" s="178">
        <v>0.11</v>
      </c>
    </row>
    <row r="744" spans="1:10" s="293" customFormat="1" ht="15" thickBot="1" x14ac:dyDescent="0.25">
      <c r="A744" s="301"/>
      <c r="B744" s="301"/>
      <c r="C744" s="301"/>
      <c r="D744" s="301"/>
      <c r="E744" s="301" t="s">
        <v>122</v>
      </c>
      <c r="F744" s="178">
        <v>0.03</v>
      </c>
      <c r="G744" s="301"/>
      <c r="H744" s="322" t="s">
        <v>123</v>
      </c>
      <c r="I744" s="322"/>
      <c r="J744" s="178">
        <v>0.14000000000000001</v>
      </c>
    </row>
    <row r="745" spans="1:10" s="293" customFormat="1" ht="0.95" customHeight="1" thickTop="1" x14ac:dyDescent="0.2">
      <c r="A745" s="164"/>
      <c r="B745" s="164"/>
      <c r="C745" s="164"/>
      <c r="D745" s="164"/>
      <c r="E745" s="164"/>
      <c r="F745" s="164"/>
      <c r="G745" s="164"/>
      <c r="H745" s="164"/>
      <c r="I745" s="164"/>
      <c r="J745" s="164"/>
    </row>
    <row r="746" spans="1:10" s="293" customFormat="1" ht="18" customHeight="1" x14ac:dyDescent="0.2">
      <c r="A746" s="302"/>
      <c r="B746" s="306" t="s">
        <v>2</v>
      </c>
      <c r="C746" s="302" t="s">
        <v>3</v>
      </c>
      <c r="D746" s="302" t="s">
        <v>4</v>
      </c>
      <c r="E746" s="327" t="s">
        <v>107</v>
      </c>
      <c r="F746" s="327"/>
      <c r="G746" s="310" t="s">
        <v>5</v>
      </c>
      <c r="H746" s="306" t="s">
        <v>6</v>
      </c>
      <c r="I746" s="306" t="s">
        <v>7</v>
      </c>
      <c r="J746" s="306" t="s">
        <v>8</v>
      </c>
    </row>
    <row r="747" spans="1:10" s="293" customFormat="1" ht="24" customHeight="1" x14ac:dyDescent="0.2">
      <c r="A747" s="303" t="s">
        <v>108</v>
      </c>
      <c r="B747" s="296" t="s">
        <v>376</v>
      </c>
      <c r="C747" s="303" t="s">
        <v>12</v>
      </c>
      <c r="D747" s="303" t="s">
        <v>377</v>
      </c>
      <c r="E747" s="326" t="s">
        <v>113</v>
      </c>
      <c r="F747" s="326"/>
      <c r="G747" s="295" t="s">
        <v>114</v>
      </c>
      <c r="H747" s="173">
        <v>1</v>
      </c>
      <c r="I747" s="297">
        <v>0.09</v>
      </c>
      <c r="J747" s="297">
        <v>0.09</v>
      </c>
    </row>
    <row r="748" spans="1:10" s="293" customFormat="1" ht="24" customHeight="1" x14ac:dyDescent="0.2">
      <c r="A748" s="305" t="s">
        <v>117</v>
      </c>
      <c r="B748" s="175" t="s">
        <v>378</v>
      </c>
      <c r="C748" s="305" t="s">
        <v>12</v>
      </c>
      <c r="D748" s="305" t="s">
        <v>379</v>
      </c>
      <c r="E748" s="321" t="s">
        <v>174</v>
      </c>
      <c r="F748" s="321"/>
      <c r="G748" s="174" t="s">
        <v>114</v>
      </c>
      <c r="H748" s="177">
        <v>5.7000000000000002E-3</v>
      </c>
      <c r="I748" s="176">
        <v>16.649999999999999</v>
      </c>
      <c r="J748" s="176">
        <v>0.09</v>
      </c>
    </row>
    <row r="749" spans="1:10" s="293" customFormat="1" x14ac:dyDescent="0.2">
      <c r="A749" s="301"/>
      <c r="B749" s="301"/>
      <c r="C749" s="301"/>
      <c r="D749" s="301"/>
      <c r="E749" s="301" t="s">
        <v>119</v>
      </c>
      <c r="F749" s="178">
        <v>4.8862599999999999E-2</v>
      </c>
      <c r="G749" s="301" t="s">
        <v>120</v>
      </c>
      <c r="H749" s="178">
        <v>0.04</v>
      </c>
      <c r="I749" s="301" t="s">
        <v>121</v>
      </c>
      <c r="J749" s="178">
        <v>0.09</v>
      </c>
    </row>
    <row r="750" spans="1:10" s="293" customFormat="1" ht="15" thickBot="1" x14ac:dyDescent="0.25">
      <c r="A750" s="301"/>
      <c r="B750" s="301"/>
      <c r="C750" s="301"/>
      <c r="D750" s="301"/>
      <c r="E750" s="301" t="s">
        <v>122</v>
      </c>
      <c r="F750" s="178">
        <v>0.02</v>
      </c>
      <c r="G750" s="301"/>
      <c r="H750" s="322" t="s">
        <v>123</v>
      </c>
      <c r="I750" s="322"/>
      <c r="J750" s="178">
        <v>0.11</v>
      </c>
    </row>
    <row r="751" spans="1:10" s="293" customFormat="1" ht="0.95" customHeight="1" thickTop="1" x14ac:dyDescent="0.2">
      <c r="A751" s="164"/>
      <c r="B751" s="164"/>
      <c r="C751" s="164"/>
      <c r="D751" s="164"/>
      <c r="E751" s="164"/>
      <c r="F751" s="164"/>
      <c r="G751" s="164"/>
      <c r="H751" s="164"/>
      <c r="I751" s="164"/>
      <c r="J751" s="164"/>
    </row>
    <row r="752" spans="1:10" s="293" customFormat="1" ht="18" customHeight="1" x14ac:dyDescent="0.2">
      <c r="A752" s="302"/>
      <c r="B752" s="306" t="s">
        <v>2</v>
      </c>
      <c r="C752" s="302" t="s">
        <v>3</v>
      </c>
      <c r="D752" s="302" t="s">
        <v>4</v>
      </c>
      <c r="E752" s="327" t="s">
        <v>107</v>
      </c>
      <c r="F752" s="327"/>
      <c r="G752" s="310" t="s">
        <v>5</v>
      </c>
      <c r="H752" s="306" t="s">
        <v>6</v>
      </c>
      <c r="I752" s="306" t="s">
        <v>7</v>
      </c>
      <c r="J752" s="306" t="s">
        <v>8</v>
      </c>
    </row>
    <row r="753" spans="1:10" s="293" customFormat="1" ht="24" customHeight="1" x14ac:dyDescent="0.2">
      <c r="A753" s="303" t="s">
        <v>108</v>
      </c>
      <c r="B753" s="296" t="s">
        <v>426</v>
      </c>
      <c r="C753" s="303" t="s">
        <v>12</v>
      </c>
      <c r="D753" s="303" t="s">
        <v>427</v>
      </c>
      <c r="E753" s="326" t="s">
        <v>113</v>
      </c>
      <c r="F753" s="326"/>
      <c r="G753" s="295" t="s">
        <v>114</v>
      </c>
      <c r="H753" s="173">
        <v>1</v>
      </c>
      <c r="I753" s="297">
        <v>0.1</v>
      </c>
      <c r="J753" s="297">
        <v>0.1</v>
      </c>
    </row>
    <row r="754" spans="1:10" s="293" customFormat="1" ht="24" customHeight="1" x14ac:dyDescent="0.2">
      <c r="A754" s="305" t="s">
        <v>117</v>
      </c>
      <c r="B754" s="175" t="s">
        <v>428</v>
      </c>
      <c r="C754" s="305" t="s">
        <v>12</v>
      </c>
      <c r="D754" s="305" t="s">
        <v>429</v>
      </c>
      <c r="E754" s="321" t="s">
        <v>174</v>
      </c>
      <c r="F754" s="321"/>
      <c r="G754" s="174" t="s">
        <v>114</v>
      </c>
      <c r="H754" s="177">
        <v>7.9000000000000008E-3</v>
      </c>
      <c r="I754" s="176">
        <v>13.28</v>
      </c>
      <c r="J754" s="176">
        <v>0.1</v>
      </c>
    </row>
    <row r="755" spans="1:10" s="293" customFormat="1" x14ac:dyDescent="0.2">
      <c r="A755" s="301"/>
      <c r="B755" s="301"/>
      <c r="C755" s="301"/>
      <c r="D755" s="301"/>
      <c r="E755" s="301" t="s">
        <v>119</v>
      </c>
      <c r="F755" s="178">
        <v>5.4291800000000001E-2</v>
      </c>
      <c r="G755" s="301" t="s">
        <v>120</v>
      </c>
      <c r="H755" s="178">
        <v>0.05</v>
      </c>
      <c r="I755" s="301" t="s">
        <v>121</v>
      </c>
      <c r="J755" s="178">
        <v>0.1</v>
      </c>
    </row>
    <row r="756" spans="1:10" s="293" customFormat="1" ht="15" thickBot="1" x14ac:dyDescent="0.25">
      <c r="A756" s="301"/>
      <c r="B756" s="301"/>
      <c r="C756" s="301"/>
      <c r="D756" s="301"/>
      <c r="E756" s="301" t="s">
        <v>122</v>
      </c>
      <c r="F756" s="178">
        <v>0.02</v>
      </c>
      <c r="G756" s="301"/>
      <c r="H756" s="322" t="s">
        <v>123</v>
      </c>
      <c r="I756" s="322"/>
      <c r="J756" s="178">
        <v>0.12</v>
      </c>
    </row>
    <row r="757" spans="1:10" s="293" customFormat="1" ht="0.95" customHeight="1" thickTop="1" x14ac:dyDescent="0.2">
      <c r="A757" s="164"/>
      <c r="B757" s="164"/>
      <c r="C757" s="164"/>
      <c r="D757" s="164"/>
      <c r="E757" s="164"/>
      <c r="F757" s="164"/>
      <c r="G757" s="164"/>
      <c r="H757" s="164"/>
      <c r="I757" s="164"/>
      <c r="J757" s="164"/>
    </row>
    <row r="758" spans="1:10" s="293" customFormat="1" ht="18" customHeight="1" x14ac:dyDescent="0.2">
      <c r="A758" s="302"/>
      <c r="B758" s="306" t="s">
        <v>2</v>
      </c>
      <c r="C758" s="302" t="s">
        <v>3</v>
      </c>
      <c r="D758" s="302" t="s">
        <v>4</v>
      </c>
      <c r="E758" s="327" t="s">
        <v>107</v>
      </c>
      <c r="F758" s="327"/>
      <c r="G758" s="310" t="s">
        <v>5</v>
      </c>
      <c r="H758" s="306" t="s">
        <v>6</v>
      </c>
      <c r="I758" s="306" t="s">
        <v>7</v>
      </c>
      <c r="J758" s="306" t="s">
        <v>8</v>
      </c>
    </row>
    <row r="759" spans="1:10" s="293" customFormat="1" ht="24" customHeight="1" x14ac:dyDescent="0.2">
      <c r="A759" s="303" t="s">
        <v>108</v>
      </c>
      <c r="B759" s="296" t="s">
        <v>438</v>
      </c>
      <c r="C759" s="303" t="s">
        <v>12</v>
      </c>
      <c r="D759" s="303" t="s">
        <v>439</v>
      </c>
      <c r="E759" s="326" t="s">
        <v>113</v>
      </c>
      <c r="F759" s="326"/>
      <c r="G759" s="295" t="s">
        <v>114</v>
      </c>
      <c r="H759" s="173">
        <v>1</v>
      </c>
      <c r="I759" s="297">
        <v>0.39</v>
      </c>
      <c r="J759" s="297">
        <v>0.39</v>
      </c>
    </row>
    <row r="760" spans="1:10" s="293" customFormat="1" ht="24" customHeight="1" x14ac:dyDescent="0.2">
      <c r="A760" s="305" t="s">
        <v>117</v>
      </c>
      <c r="B760" s="175" t="s">
        <v>440</v>
      </c>
      <c r="C760" s="305" t="s">
        <v>12</v>
      </c>
      <c r="D760" s="305" t="s">
        <v>441</v>
      </c>
      <c r="E760" s="321" t="s">
        <v>174</v>
      </c>
      <c r="F760" s="321"/>
      <c r="G760" s="174" t="s">
        <v>114</v>
      </c>
      <c r="H760" s="177">
        <v>2.5700000000000001E-2</v>
      </c>
      <c r="I760" s="176">
        <v>15.27</v>
      </c>
      <c r="J760" s="176">
        <v>0.39</v>
      </c>
    </row>
    <row r="761" spans="1:10" s="293" customFormat="1" x14ac:dyDescent="0.2">
      <c r="A761" s="301"/>
      <c r="B761" s="301"/>
      <c r="C761" s="301"/>
      <c r="D761" s="301"/>
      <c r="E761" s="301" t="s">
        <v>119</v>
      </c>
      <c r="F761" s="178">
        <v>0.21173790000000001</v>
      </c>
      <c r="G761" s="301" t="s">
        <v>120</v>
      </c>
      <c r="H761" s="178">
        <v>0.18</v>
      </c>
      <c r="I761" s="301" t="s">
        <v>121</v>
      </c>
      <c r="J761" s="178">
        <v>0.39</v>
      </c>
    </row>
    <row r="762" spans="1:10" s="293" customFormat="1" ht="15" thickBot="1" x14ac:dyDescent="0.25">
      <c r="A762" s="301"/>
      <c r="B762" s="301"/>
      <c r="C762" s="301"/>
      <c r="D762" s="301"/>
      <c r="E762" s="301" t="s">
        <v>122</v>
      </c>
      <c r="F762" s="178">
        <v>0.11</v>
      </c>
      <c r="G762" s="301"/>
      <c r="H762" s="322" t="s">
        <v>123</v>
      </c>
      <c r="I762" s="322"/>
      <c r="J762" s="178">
        <v>0.5</v>
      </c>
    </row>
    <row r="763" spans="1:10" s="293" customFormat="1" ht="0.95" customHeight="1" thickTop="1" x14ac:dyDescent="0.2">
      <c r="A763" s="164"/>
      <c r="B763" s="164"/>
      <c r="C763" s="164"/>
      <c r="D763" s="164"/>
      <c r="E763" s="164"/>
      <c r="F763" s="164"/>
      <c r="G763" s="164"/>
      <c r="H763" s="164"/>
      <c r="I763" s="164"/>
      <c r="J763" s="164"/>
    </row>
    <row r="764" spans="1:10" s="293" customFormat="1" ht="18" customHeight="1" x14ac:dyDescent="0.2">
      <c r="A764" s="302"/>
      <c r="B764" s="306" t="s">
        <v>2</v>
      </c>
      <c r="C764" s="302" t="s">
        <v>3</v>
      </c>
      <c r="D764" s="302" t="s">
        <v>4</v>
      </c>
      <c r="E764" s="327" t="s">
        <v>107</v>
      </c>
      <c r="F764" s="327"/>
      <c r="G764" s="310" t="s">
        <v>5</v>
      </c>
      <c r="H764" s="306" t="s">
        <v>6</v>
      </c>
      <c r="I764" s="306" t="s">
        <v>7</v>
      </c>
      <c r="J764" s="306" t="s">
        <v>8</v>
      </c>
    </row>
    <row r="765" spans="1:10" s="293" customFormat="1" ht="24" customHeight="1" x14ac:dyDescent="0.2">
      <c r="A765" s="303" t="s">
        <v>108</v>
      </c>
      <c r="B765" s="296" t="s">
        <v>693</v>
      </c>
      <c r="C765" s="303" t="s">
        <v>12</v>
      </c>
      <c r="D765" s="303" t="s">
        <v>694</v>
      </c>
      <c r="E765" s="326" t="s">
        <v>113</v>
      </c>
      <c r="F765" s="326"/>
      <c r="G765" s="295" t="s">
        <v>114</v>
      </c>
      <c r="H765" s="173">
        <v>1</v>
      </c>
      <c r="I765" s="297">
        <v>0.16</v>
      </c>
      <c r="J765" s="297">
        <v>0.16</v>
      </c>
    </row>
    <row r="766" spans="1:10" s="293" customFormat="1" ht="24" customHeight="1" x14ac:dyDescent="0.2">
      <c r="A766" s="305" t="s">
        <v>117</v>
      </c>
      <c r="B766" s="175" t="s">
        <v>695</v>
      </c>
      <c r="C766" s="305" t="s">
        <v>12</v>
      </c>
      <c r="D766" s="305" t="s">
        <v>696</v>
      </c>
      <c r="E766" s="321" t="s">
        <v>174</v>
      </c>
      <c r="F766" s="321"/>
      <c r="G766" s="174" t="s">
        <v>114</v>
      </c>
      <c r="H766" s="177">
        <v>1.24E-2</v>
      </c>
      <c r="I766" s="176">
        <v>13.28</v>
      </c>
      <c r="J766" s="176">
        <v>0.16</v>
      </c>
    </row>
    <row r="767" spans="1:10" s="293" customFormat="1" x14ac:dyDescent="0.2">
      <c r="A767" s="301"/>
      <c r="B767" s="301"/>
      <c r="C767" s="301"/>
      <c r="D767" s="301"/>
      <c r="E767" s="301" t="s">
        <v>119</v>
      </c>
      <c r="F767" s="178">
        <v>8.6866799999999994E-2</v>
      </c>
      <c r="G767" s="301" t="s">
        <v>120</v>
      </c>
      <c r="H767" s="178">
        <v>7.0000000000000007E-2</v>
      </c>
      <c r="I767" s="301" t="s">
        <v>121</v>
      </c>
      <c r="J767" s="178">
        <v>0.16</v>
      </c>
    </row>
    <row r="768" spans="1:10" s="293" customFormat="1" ht="15" thickBot="1" x14ac:dyDescent="0.25">
      <c r="A768" s="301"/>
      <c r="B768" s="301"/>
      <c r="C768" s="301"/>
      <c r="D768" s="301"/>
      <c r="E768" s="301" t="s">
        <v>122</v>
      </c>
      <c r="F768" s="178">
        <v>0.04</v>
      </c>
      <c r="G768" s="301"/>
      <c r="H768" s="322" t="s">
        <v>123</v>
      </c>
      <c r="I768" s="322"/>
      <c r="J768" s="178">
        <v>0.2</v>
      </c>
    </row>
    <row r="769" spans="1:10" s="293" customFormat="1" ht="0.95" customHeight="1" thickTop="1" x14ac:dyDescent="0.2">
      <c r="A769" s="164"/>
      <c r="B769" s="164"/>
      <c r="C769" s="164"/>
      <c r="D769" s="164"/>
      <c r="E769" s="164"/>
      <c r="F769" s="164"/>
      <c r="G769" s="164"/>
      <c r="H769" s="164"/>
      <c r="I769" s="164"/>
      <c r="J769" s="164"/>
    </row>
    <row r="770" spans="1:10" s="293" customFormat="1" ht="18" customHeight="1" x14ac:dyDescent="0.2">
      <c r="A770" s="302"/>
      <c r="B770" s="306" t="s">
        <v>2</v>
      </c>
      <c r="C770" s="302" t="s">
        <v>3</v>
      </c>
      <c r="D770" s="302" t="s">
        <v>4</v>
      </c>
      <c r="E770" s="327" t="s">
        <v>107</v>
      </c>
      <c r="F770" s="327"/>
      <c r="G770" s="310" t="s">
        <v>5</v>
      </c>
      <c r="H770" s="306" t="s">
        <v>6</v>
      </c>
      <c r="I770" s="306" t="s">
        <v>7</v>
      </c>
      <c r="J770" s="306" t="s">
        <v>8</v>
      </c>
    </row>
    <row r="771" spans="1:10" s="293" customFormat="1" ht="24" customHeight="1" x14ac:dyDescent="0.2">
      <c r="A771" s="303" t="s">
        <v>108</v>
      </c>
      <c r="B771" s="296" t="s">
        <v>697</v>
      </c>
      <c r="C771" s="303" t="s">
        <v>12</v>
      </c>
      <c r="D771" s="303" t="s">
        <v>698</v>
      </c>
      <c r="E771" s="326" t="s">
        <v>113</v>
      </c>
      <c r="F771" s="326"/>
      <c r="G771" s="295" t="s">
        <v>114</v>
      </c>
      <c r="H771" s="173">
        <v>1</v>
      </c>
      <c r="I771" s="297">
        <v>0.31</v>
      </c>
      <c r="J771" s="297">
        <v>0.31</v>
      </c>
    </row>
    <row r="772" spans="1:10" s="293" customFormat="1" ht="24" customHeight="1" x14ac:dyDescent="0.2">
      <c r="A772" s="305" t="s">
        <v>117</v>
      </c>
      <c r="B772" s="175" t="s">
        <v>699</v>
      </c>
      <c r="C772" s="305" t="s">
        <v>12</v>
      </c>
      <c r="D772" s="305" t="s">
        <v>700</v>
      </c>
      <c r="E772" s="321" t="s">
        <v>174</v>
      </c>
      <c r="F772" s="321"/>
      <c r="G772" s="174" t="s">
        <v>114</v>
      </c>
      <c r="H772" s="177">
        <v>1.46E-2</v>
      </c>
      <c r="I772" s="176">
        <v>21.51</v>
      </c>
      <c r="J772" s="176">
        <v>0.31</v>
      </c>
    </row>
    <row r="773" spans="1:10" s="293" customFormat="1" x14ac:dyDescent="0.2">
      <c r="A773" s="301"/>
      <c r="B773" s="301"/>
      <c r="C773" s="301"/>
      <c r="D773" s="301"/>
      <c r="E773" s="301" t="s">
        <v>119</v>
      </c>
      <c r="F773" s="178">
        <v>0.1683045</v>
      </c>
      <c r="G773" s="301" t="s">
        <v>120</v>
      </c>
      <c r="H773" s="178">
        <v>0.14000000000000001</v>
      </c>
      <c r="I773" s="301" t="s">
        <v>121</v>
      </c>
      <c r="J773" s="178">
        <v>0.31</v>
      </c>
    </row>
    <row r="774" spans="1:10" s="293" customFormat="1" ht="15" thickBot="1" x14ac:dyDescent="0.25">
      <c r="A774" s="301"/>
      <c r="B774" s="301"/>
      <c r="C774" s="301"/>
      <c r="D774" s="301"/>
      <c r="E774" s="301" t="s">
        <v>122</v>
      </c>
      <c r="F774" s="178">
        <v>0.09</v>
      </c>
      <c r="G774" s="301"/>
      <c r="H774" s="322" t="s">
        <v>123</v>
      </c>
      <c r="I774" s="322"/>
      <c r="J774" s="178">
        <v>0.4</v>
      </c>
    </row>
    <row r="775" spans="1:10" s="293" customFormat="1" ht="0.95" customHeight="1" thickTop="1" x14ac:dyDescent="0.2">
      <c r="A775" s="164"/>
      <c r="B775" s="164"/>
      <c r="C775" s="164"/>
      <c r="D775" s="164"/>
      <c r="E775" s="164"/>
      <c r="F775" s="164"/>
      <c r="G775" s="164"/>
      <c r="H775" s="164"/>
      <c r="I775" s="164"/>
      <c r="J775" s="164"/>
    </row>
    <row r="776" spans="1:10" s="293" customFormat="1" ht="18" customHeight="1" x14ac:dyDescent="0.2">
      <c r="A776" s="302"/>
      <c r="B776" s="306" t="s">
        <v>2</v>
      </c>
      <c r="C776" s="302" t="s">
        <v>3</v>
      </c>
      <c r="D776" s="302" t="s">
        <v>4</v>
      </c>
      <c r="E776" s="327" t="s">
        <v>107</v>
      </c>
      <c r="F776" s="327"/>
      <c r="G776" s="310" t="s">
        <v>5</v>
      </c>
      <c r="H776" s="306" t="s">
        <v>6</v>
      </c>
      <c r="I776" s="306" t="s">
        <v>7</v>
      </c>
      <c r="J776" s="306" t="s">
        <v>8</v>
      </c>
    </row>
    <row r="777" spans="1:10" s="293" customFormat="1" ht="24" customHeight="1" x14ac:dyDescent="0.2">
      <c r="A777" s="303" t="s">
        <v>108</v>
      </c>
      <c r="B777" s="296" t="s">
        <v>442</v>
      </c>
      <c r="C777" s="303" t="s">
        <v>12</v>
      </c>
      <c r="D777" s="303" t="s">
        <v>443</v>
      </c>
      <c r="E777" s="326" t="s">
        <v>113</v>
      </c>
      <c r="F777" s="326"/>
      <c r="G777" s="295" t="s">
        <v>114</v>
      </c>
      <c r="H777" s="173">
        <v>1</v>
      </c>
      <c r="I777" s="297">
        <v>0.85</v>
      </c>
      <c r="J777" s="297">
        <v>0.85</v>
      </c>
    </row>
    <row r="778" spans="1:10" s="293" customFormat="1" ht="24" customHeight="1" x14ac:dyDescent="0.2">
      <c r="A778" s="305" t="s">
        <v>117</v>
      </c>
      <c r="B778" s="175" t="s">
        <v>444</v>
      </c>
      <c r="C778" s="305" t="s">
        <v>12</v>
      </c>
      <c r="D778" s="305" t="s">
        <v>445</v>
      </c>
      <c r="E778" s="321" t="s">
        <v>174</v>
      </c>
      <c r="F778" s="321"/>
      <c r="G778" s="174" t="s">
        <v>114</v>
      </c>
      <c r="H778" s="177">
        <v>1.0200000000000001E-2</v>
      </c>
      <c r="I778" s="176">
        <v>84.13</v>
      </c>
      <c r="J778" s="176">
        <v>0.85</v>
      </c>
    </row>
    <row r="779" spans="1:10" s="293" customFormat="1" x14ac:dyDescent="0.2">
      <c r="A779" s="301"/>
      <c r="B779" s="301"/>
      <c r="C779" s="301"/>
      <c r="D779" s="301"/>
      <c r="E779" s="301" t="s">
        <v>119</v>
      </c>
      <c r="F779" s="178">
        <v>0.46148</v>
      </c>
      <c r="G779" s="301" t="s">
        <v>120</v>
      </c>
      <c r="H779" s="178">
        <v>0.39</v>
      </c>
      <c r="I779" s="301" t="s">
        <v>121</v>
      </c>
      <c r="J779" s="178">
        <v>0.85</v>
      </c>
    </row>
    <row r="780" spans="1:10" s="293" customFormat="1" ht="15" thickBot="1" x14ac:dyDescent="0.25">
      <c r="A780" s="301"/>
      <c r="B780" s="301"/>
      <c r="C780" s="301"/>
      <c r="D780" s="301"/>
      <c r="E780" s="301" t="s">
        <v>122</v>
      </c>
      <c r="F780" s="178">
        <v>0.24</v>
      </c>
      <c r="G780" s="301"/>
      <c r="H780" s="322" t="s">
        <v>123</v>
      </c>
      <c r="I780" s="322"/>
      <c r="J780" s="178">
        <v>1.0900000000000001</v>
      </c>
    </row>
    <row r="781" spans="1:10" s="293" customFormat="1" ht="0.95" customHeight="1" thickTop="1" x14ac:dyDescent="0.2">
      <c r="A781" s="164"/>
      <c r="B781" s="164"/>
      <c r="C781" s="164"/>
      <c r="D781" s="164"/>
      <c r="E781" s="164"/>
      <c r="F781" s="164"/>
      <c r="G781" s="164"/>
      <c r="H781" s="164"/>
      <c r="I781" s="164"/>
      <c r="J781" s="164"/>
    </row>
    <row r="782" spans="1:10" s="293" customFormat="1" ht="18" customHeight="1" x14ac:dyDescent="0.2">
      <c r="A782" s="302"/>
      <c r="B782" s="306" t="s">
        <v>2</v>
      </c>
      <c r="C782" s="302" t="s">
        <v>3</v>
      </c>
      <c r="D782" s="302" t="s">
        <v>4</v>
      </c>
      <c r="E782" s="327" t="s">
        <v>107</v>
      </c>
      <c r="F782" s="327"/>
      <c r="G782" s="310" t="s">
        <v>5</v>
      </c>
      <c r="H782" s="306" t="s">
        <v>6</v>
      </c>
      <c r="I782" s="306" t="s">
        <v>7</v>
      </c>
      <c r="J782" s="306" t="s">
        <v>8</v>
      </c>
    </row>
    <row r="783" spans="1:10" s="293" customFormat="1" ht="24" customHeight="1" x14ac:dyDescent="0.2">
      <c r="A783" s="303" t="s">
        <v>108</v>
      </c>
      <c r="B783" s="296" t="s">
        <v>927</v>
      </c>
      <c r="C783" s="303" t="s">
        <v>12</v>
      </c>
      <c r="D783" s="303" t="s">
        <v>928</v>
      </c>
      <c r="E783" s="326" t="s">
        <v>113</v>
      </c>
      <c r="F783" s="326"/>
      <c r="G783" s="295" t="s">
        <v>114</v>
      </c>
      <c r="H783" s="173">
        <v>1</v>
      </c>
      <c r="I783" s="297">
        <v>0.21</v>
      </c>
      <c r="J783" s="297">
        <v>0.21</v>
      </c>
    </row>
    <row r="784" spans="1:10" s="293" customFormat="1" ht="24" customHeight="1" x14ac:dyDescent="0.2">
      <c r="A784" s="305" t="s">
        <v>117</v>
      </c>
      <c r="B784" s="175" t="s">
        <v>929</v>
      </c>
      <c r="C784" s="305" t="s">
        <v>12</v>
      </c>
      <c r="D784" s="305" t="s">
        <v>930</v>
      </c>
      <c r="E784" s="321" t="s">
        <v>174</v>
      </c>
      <c r="F784" s="321"/>
      <c r="G784" s="174" t="s">
        <v>114</v>
      </c>
      <c r="H784" s="177">
        <v>1.46E-2</v>
      </c>
      <c r="I784" s="176">
        <v>14.82</v>
      </c>
      <c r="J784" s="176">
        <v>0.21</v>
      </c>
    </row>
    <row r="785" spans="1:10" s="293" customFormat="1" x14ac:dyDescent="0.2">
      <c r="A785" s="301"/>
      <c r="B785" s="301"/>
      <c r="C785" s="301"/>
      <c r="D785" s="301"/>
      <c r="E785" s="301" t="s">
        <v>119</v>
      </c>
      <c r="F785" s="178">
        <v>0.11401269999999999</v>
      </c>
      <c r="G785" s="301" t="s">
        <v>120</v>
      </c>
      <c r="H785" s="178">
        <v>0.1</v>
      </c>
      <c r="I785" s="301" t="s">
        <v>121</v>
      </c>
      <c r="J785" s="178">
        <v>0.21</v>
      </c>
    </row>
    <row r="786" spans="1:10" s="293" customFormat="1" ht="15" thickBot="1" x14ac:dyDescent="0.25">
      <c r="A786" s="301"/>
      <c r="B786" s="301"/>
      <c r="C786" s="301"/>
      <c r="D786" s="301"/>
      <c r="E786" s="301" t="s">
        <v>122</v>
      </c>
      <c r="F786" s="178">
        <v>0.06</v>
      </c>
      <c r="G786" s="301"/>
      <c r="H786" s="322" t="s">
        <v>123</v>
      </c>
      <c r="I786" s="322"/>
      <c r="J786" s="178">
        <v>0.27</v>
      </c>
    </row>
    <row r="787" spans="1:10" s="293" customFormat="1" ht="0.95" customHeight="1" thickTop="1" x14ac:dyDescent="0.2">
      <c r="A787" s="164"/>
      <c r="B787" s="164"/>
      <c r="C787" s="164"/>
      <c r="D787" s="164"/>
      <c r="E787" s="164"/>
      <c r="F787" s="164"/>
      <c r="G787" s="164"/>
      <c r="H787" s="164"/>
      <c r="I787" s="164"/>
      <c r="J787" s="164"/>
    </row>
    <row r="788" spans="1:10" s="293" customFormat="1" ht="18" customHeight="1" x14ac:dyDescent="0.2">
      <c r="A788" s="302"/>
      <c r="B788" s="306" t="s">
        <v>2</v>
      </c>
      <c r="C788" s="302" t="s">
        <v>3</v>
      </c>
      <c r="D788" s="302" t="s">
        <v>4</v>
      </c>
      <c r="E788" s="327" t="s">
        <v>107</v>
      </c>
      <c r="F788" s="327"/>
      <c r="G788" s="310" t="s">
        <v>5</v>
      </c>
      <c r="H788" s="306" t="s">
        <v>6</v>
      </c>
      <c r="I788" s="306" t="s">
        <v>7</v>
      </c>
      <c r="J788" s="306" t="s">
        <v>8</v>
      </c>
    </row>
    <row r="789" spans="1:10" s="293" customFormat="1" ht="24" customHeight="1" x14ac:dyDescent="0.2">
      <c r="A789" s="303" t="s">
        <v>108</v>
      </c>
      <c r="B789" s="296" t="s">
        <v>701</v>
      </c>
      <c r="C789" s="303" t="s">
        <v>12</v>
      </c>
      <c r="D789" s="303" t="s">
        <v>702</v>
      </c>
      <c r="E789" s="326" t="s">
        <v>113</v>
      </c>
      <c r="F789" s="326"/>
      <c r="G789" s="295" t="s">
        <v>114</v>
      </c>
      <c r="H789" s="173">
        <v>1</v>
      </c>
      <c r="I789" s="297">
        <v>0.09</v>
      </c>
      <c r="J789" s="297">
        <v>0.09</v>
      </c>
    </row>
    <row r="790" spans="1:10" s="293" customFormat="1" ht="24" customHeight="1" x14ac:dyDescent="0.2">
      <c r="A790" s="305" t="s">
        <v>117</v>
      </c>
      <c r="B790" s="175" t="s">
        <v>703</v>
      </c>
      <c r="C790" s="305" t="s">
        <v>12</v>
      </c>
      <c r="D790" s="305" t="s">
        <v>704</v>
      </c>
      <c r="E790" s="321" t="s">
        <v>174</v>
      </c>
      <c r="F790" s="321"/>
      <c r="G790" s="174" t="s">
        <v>114</v>
      </c>
      <c r="H790" s="177">
        <v>7.9000000000000008E-3</v>
      </c>
      <c r="I790" s="176">
        <v>11.6</v>
      </c>
      <c r="J790" s="176">
        <v>0.09</v>
      </c>
    </row>
    <row r="791" spans="1:10" s="293" customFormat="1" x14ac:dyDescent="0.2">
      <c r="A791" s="301"/>
      <c r="B791" s="301"/>
      <c r="C791" s="301"/>
      <c r="D791" s="301"/>
      <c r="E791" s="301" t="s">
        <v>119</v>
      </c>
      <c r="F791" s="178">
        <v>4.8862599999999999E-2</v>
      </c>
      <c r="G791" s="301" t="s">
        <v>120</v>
      </c>
      <c r="H791" s="178">
        <v>0.04</v>
      </c>
      <c r="I791" s="301" t="s">
        <v>121</v>
      </c>
      <c r="J791" s="178">
        <v>0.09</v>
      </c>
    </row>
    <row r="792" spans="1:10" s="293" customFormat="1" ht="15" thickBot="1" x14ac:dyDescent="0.25">
      <c r="A792" s="301"/>
      <c r="B792" s="301"/>
      <c r="C792" s="301"/>
      <c r="D792" s="301"/>
      <c r="E792" s="301" t="s">
        <v>122</v>
      </c>
      <c r="F792" s="178">
        <v>0.02</v>
      </c>
      <c r="G792" s="301"/>
      <c r="H792" s="322" t="s">
        <v>123</v>
      </c>
      <c r="I792" s="322"/>
      <c r="J792" s="178">
        <v>0.11</v>
      </c>
    </row>
    <row r="793" spans="1:10" s="293" customFormat="1" ht="0.95" customHeight="1" thickTop="1" x14ac:dyDescent="0.2">
      <c r="A793" s="164"/>
      <c r="B793" s="164"/>
      <c r="C793" s="164"/>
      <c r="D793" s="164"/>
      <c r="E793" s="164"/>
      <c r="F793" s="164"/>
      <c r="G793" s="164"/>
      <c r="H793" s="164"/>
      <c r="I793" s="164"/>
      <c r="J793" s="164"/>
    </row>
    <row r="794" spans="1:10" s="293" customFormat="1" ht="18" customHeight="1" x14ac:dyDescent="0.2">
      <c r="A794" s="302"/>
      <c r="B794" s="306" t="s">
        <v>2</v>
      </c>
      <c r="C794" s="302" t="s">
        <v>3</v>
      </c>
      <c r="D794" s="302" t="s">
        <v>4</v>
      </c>
      <c r="E794" s="327" t="s">
        <v>107</v>
      </c>
      <c r="F794" s="327"/>
      <c r="G794" s="310" t="s">
        <v>5</v>
      </c>
      <c r="H794" s="306" t="s">
        <v>6</v>
      </c>
      <c r="I794" s="306" t="s">
        <v>7</v>
      </c>
      <c r="J794" s="306" t="s">
        <v>8</v>
      </c>
    </row>
    <row r="795" spans="1:10" s="293" customFormat="1" ht="24" customHeight="1" x14ac:dyDescent="0.2">
      <c r="A795" s="303" t="s">
        <v>108</v>
      </c>
      <c r="B795" s="296" t="s">
        <v>446</v>
      </c>
      <c r="C795" s="303" t="s">
        <v>12</v>
      </c>
      <c r="D795" s="303" t="s">
        <v>447</v>
      </c>
      <c r="E795" s="326" t="s">
        <v>113</v>
      </c>
      <c r="F795" s="326"/>
      <c r="G795" s="295" t="s">
        <v>114</v>
      </c>
      <c r="H795" s="173">
        <v>1</v>
      </c>
      <c r="I795" s="297">
        <v>0.04</v>
      </c>
      <c r="J795" s="297">
        <v>0.04</v>
      </c>
    </row>
    <row r="796" spans="1:10" s="293" customFormat="1" ht="24" customHeight="1" x14ac:dyDescent="0.2">
      <c r="A796" s="305" t="s">
        <v>117</v>
      </c>
      <c r="B796" s="175" t="s">
        <v>448</v>
      </c>
      <c r="C796" s="305" t="s">
        <v>12</v>
      </c>
      <c r="D796" s="305" t="s">
        <v>449</v>
      </c>
      <c r="E796" s="321" t="s">
        <v>174</v>
      </c>
      <c r="F796" s="321"/>
      <c r="G796" s="174" t="s">
        <v>114</v>
      </c>
      <c r="H796" s="177">
        <v>3.5000000000000001E-3</v>
      </c>
      <c r="I796" s="176">
        <v>12.21</v>
      </c>
      <c r="J796" s="176">
        <v>0.04</v>
      </c>
    </row>
    <row r="797" spans="1:10" s="293" customFormat="1" x14ac:dyDescent="0.2">
      <c r="A797" s="301"/>
      <c r="B797" s="301"/>
      <c r="C797" s="301"/>
      <c r="D797" s="301"/>
      <c r="E797" s="301" t="s">
        <v>119</v>
      </c>
      <c r="F797" s="178">
        <v>2.1716699999999999E-2</v>
      </c>
      <c r="G797" s="301" t="s">
        <v>120</v>
      </c>
      <c r="H797" s="178">
        <v>0.02</v>
      </c>
      <c r="I797" s="301" t="s">
        <v>121</v>
      </c>
      <c r="J797" s="178">
        <v>0.04</v>
      </c>
    </row>
    <row r="798" spans="1:10" s="293" customFormat="1" ht="15" thickBot="1" x14ac:dyDescent="0.25">
      <c r="A798" s="301"/>
      <c r="B798" s="301"/>
      <c r="C798" s="301"/>
      <c r="D798" s="301"/>
      <c r="E798" s="301" t="s">
        <v>122</v>
      </c>
      <c r="F798" s="178">
        <v>0.01</v>
      </c>
      <c r="G798" s="301"/>
      <c r="H798" s="322" t="s">
        <v>123</v>
      </c>
      <c r="I798" s="322"/>
      <c r="J798" s="178">
        <v>0.05</v>
      </c>
    </row>
    <row r="799" spans="1:10" s="293" customFormat="1" ht="0.95" customHeight="1" thickTop="1" x14ac:dyDescent="0.2">
      <c r="A799" s="164"/>
      <c r="B799" s="164"/>
      <c r="C799" s="164"/>
      <c r="D799" s="164"/>
      <c r="E799" s="164"/>
      <c r="F799" s="164"/>
      <c r="G799" s="164"/>
      <c r="H799" s="164"/>
      <c r="I799" s="164"/>
      <c r="J799" s="164"/>
    </row>
    <row r="800" spans="1:10" s="293" customFormat="1" ht="18" customHeight="1" x14ac:dyDescent="0.2">
      <c r="A800" s="302"/>
      <c r="B800" s="306" t="s">
        <v>2</v>
      </c>
      <c r="C800" s="302" t="s">
        <v>3</v>
      </c>
      <c r="D800" s="302" t="s">
        <v>4</v>
      </c>
      <c r="E800" s="327" t="s">
        <v>107</v>
      </c>
      <c r="F800" s="327"/>
      <c r="G800" s="310" t="s">
        <v>5</v>
      </c>
      <c r="H800" s="306" t="s">
        <v>6</v>
      </c>
      <c r="I800" s="306" t="s">
        <v>7</v>
      </c>
      <c r="J800" s="306" t="s">
        <v>8</v>
      </c>
    </row>
    <row r="801" spans="1:10" s="293" customFormat="1" ht="24" customHeight="1" x14ac:dyDescent="0.2">
      <c r="A801" s="303" t="s">
        <v>108</v>
      </c>
      <c r="B801" s="296" t="s">
        <v>705</v>
      </c>
      <c r="C801" s="303" t="s">
        <v>12</v>
      </c>
      <c r="D801" s="303" t="s">
        <v>706</v>
      </c>
      <c r="E801" s="326" t="s">
        <v>113</v>
      </c>
      <c r="F801" s="326"/>
      <c r="G801" s="295" t="s">
        <v>114</v>
      </c>
      <c r="H801" s="173">
        <v>1</v>
      </c>
      <c r="I801" s="297">
        <v>0.14000000000000001</v>
      </c>
      <c r="J801" s="297">
        <v>0.14000000000000001</v>
      </c>
    </row>
    <row r="802" spans="1:10" s="293" customFormat="1" ht="24" customHeight="1" x14ac:dyDescent="0.2">
      <c r="A802" s="305" t="s">
        <v>117</v>
      </c>
      <c r="B802" s="175" t="s">
        <v>707</v>
      </c>
      <c r="C802" s="305" t="s">
        <v>12</v>
      </c>
      <c r="D802" s="305" t="s">
        <v>708</v>
      </c>
      <c r="E802" s="321" t="s">
        <v>174</v>
      </c>
      <c r="F802" s="321"/>
      <c r="G802" s="174" t="s">
        <v>114</v>
      </c>
      <c r="H802" s="177">
        <v>1.1299999999999999E-2</v>
      </c>
      <c r="I802" s="176">
        <v>12.65</v>
      </c>
      <c r="J802" s="176">
        <v>0.14000000000000001</v>
      </c>
    </row>
    <row r="803" spans="1:10" s="293" customFormat="1" x14ac:dyDescent="0.2">
      <c r="A803" s="301"/>
      <c r="B803" s="301"/>
      <c r="C803" s="301"/>
      <c r="D803" s="301"/>
      <c r="E803" s="301" t="s">
        <v>119</v>
      </c>
      <c r="F803" s="178">
        <v>7.6008500000000007E-2</v>
      </c>
      <c r="G803" s="301" t="s">
        <v>120</v>
      </c>
      <c r="H803" s="178">
        <v>0.06</v>
      </c>
      <c r="I803" s="301" t="s">
        <v>121</v>
      </c>
      <c r="J803" s="178">
        <v>0.14000000000000001</v>
      </c>
    </row>
    <row r="804" spans="1:10" s="293" customFormat="1" ht="15" thickBot="1" x14ac:dyDescent="0.25">
      <c r="A804" s="301"/>
      <c r="B804" s="301"/>
      <c r="C804" s="301"/>
      <c r="D804" s="301"/>
      <c r="E804" s="301" t="s">
        <v>122</v>
      </c>
      <c r="F804" s="178">
        <v>0.04</v>
      </c>
      <c r="G804" s="301"/>
      <c r="H804" s="322" t="s">
        <v>123</v>
      </c>
      <c r="I804" s="322"/>
      <c r="J804" s="178">
        <v>0.18</v>
      </c>
    </row>
    <row r="805" spans="1:10" s="293" customFormat="1" ht="0.95" customHeight="1" thickTop="1" x14ac:dyDescent="0.2">
      <c r="A805" s="164"/>
      <c r="B805" s="164"/>
      <c r="C805" s="164"/>
      <c r="D805" s="164"/>
      <c r="E805" s="164"/>
      <c r="F805" s="164"/>
      <c r="G805" s="164"/>
      <c r="H805" s="164"/>
      <c r="I805" s="164"/>
      <c r="J805" s="164"/>
    </row>
    <row r="806" spans="1:10" s="293" customFormat="1" ht="18" customHeight="1" x14ac:dyDescent="0.2">
      <c r="A806" s="302"/>
      <c r="B806" s="306" t="s">
        <v>2</v>
      </c>
      <c r="C806" s="302" t="s">
        <v>3</v>
      </c>
      <c r="D806" s="302" t="s">
        <v>4</v>
      </c>
      <c r="E806" s="327" t="s">
        <v>107</v>
      </c>
      <c r="F806" s="327"/>
      <c r="G806" s="310" t="s">
        <v>5</v>
      </c>
      <c r="H806" s="306" t="s">
        <v>6</v>
      </c>
      <c r="I806" s="306" t="s">
        <v>7</v>
      </c>
      <c r="J806" s="306" t="s">
        <v>8</v>
      </c>
    </row>
    <row r="807" spans="1:10" s="293" customFormat="1" ht="36" customHeight="1" x14ac:dyDescent="0.2">
      <c r="A807" s="303" t="s">
        <v>108</v>
      </c>
      <c r="B807" s="296" t="s">
        <v>450</v>
      </c>
      <c r="C807" s="303" t="s">
        <v>12</v>
      </c>
      <c r="D807" s="303" t="s">
        <v>451</v>
      </c>
      <c r="E807" s="326" t="s">
        <v>113</v>
      </c>
      <c r="F807" s="326"/>
      <c r="G807" s="295" t="s">
        <v>114</v>
      </c>
      <c r="H807" s="173">
        <v>1</v>
      </c>
      <c r="I807" s="297">
        <v>0.06</v>
      </c>
      <c r="J807" s="297">
        <v>0.06</v>
      </c>
    </row>
    <row r="808" spans="1:10" s="293" customFormat="1" ht="24" customHeight="1" x14ac:dyDescent="0.2">
      <c r="A808" s="305" t="s">
        <v>117</v>
      </c>
      <c r="B808" s="175" t="s">
        <v>452</v>
      </c>
      <c r="C808" s="305" t="s">
        <v>12</v>
      </c>
      <c r="D808" s="305" t="s">
        <v>453</v>
      </c>
      <c r="E808" s="321" t="s">
        <v>174</v>
      </c>
      <c r="F808" s="321"/>
      <c r="G808" s="174" t="s">
        <v>114</v>
      </c>
      <c r="H808" s="177">
        <v>5.7000000000000002E-3</v>
      </c>
      <c r="I808" s="176">
        <v>11.25</v>
      </c>
      <c r="J808" s="176">
        <v>0.06</v>
      </c>
    </row>
    <row r="809" spans="1:10" s="293" customFormat="1" x14ac:dyDescent="0.2">
      <c r="A809" s="301"/>
      <c r="B809" s="301"/>
      <c r="C809" s="301"/>
      <c r="D809" s="301"/>
      <c r="E809" s="301" t="s">
        <v>119</v>
      </c>
      <c r="F809" s="178">
        <v>3.2575100000000003E-2</v>
      </c>
      <c r="G809" s="301" t="s">
        <v>120</v>
      </c>
      <c r="H809" s="178">
        <v>0.03</v>
      </c>
      <c r="I809" s="301" t="s">
        <v>121</v>
      </c>
      <c r="J809" s="178">
        <v>0.06</v>
      </c>
    </row>
    <row r="810" spans="1:10" s="293" customFormat="1" ht="15" thickBot="1" x14ac:dyDescent="0.25">
      <c r="A810" s="301"/>
      <c r="B810" s="301"/>
      <c r="C810" s="301"/>
      <c r="D810" s="301"/>
      <c r="E810" s="301" t="s">
        <v>122</v>
      </c>
      <c r="F810" s="178">
        <v>0.01</v>
      </c>
      <c r="G810" s="301"/>
      <c r="H810" s="322" t="s">
        <v>123</v>
      </c>
      <c r="I810" s="322"/>
      <c r="J810" s="178">
        <v>7.0000000000000007E-2</v>
      </c>
    </row>
    <row r="811" spans="1:10" s="293" customFormat="1" ht="0.95" customHeight="1" thickTop="1" x14ac:dyDescent="0.2">
      <c r="A811" s="164"/>
      <c r="B811" s="164"/>
      <c r="C811" s="164"/>
      <c r="D811" s="164"/>
      <c r="E811" s="164"/>
      <c r="F811" s="164"/>
      <c r="G811" s="164"/>
      <c r="H811" s="164"/>
      <c r="I811" s="164"/>
      <c r="J811" s="164"/>
    </row>
    <row r="812" spans="1:10" s="293" customFormat="1" ht="18" customHeight="1" x14ac:dyDescent="0.2">
      <c r="A812" s="302"/>
      <c r="B812" s="306" t="s">
        <v>2</v>
      </c>
      <c r="C812" s="302" t="s">
        <v>3</v>
      </c>
      <c r="D812" s="302" t="s">
        <v>4</v>
      </c>
      <c r="E812" s="327" t="s">
        <v>107</v>
      </c>
      <c r="F812" s="327"/>
      <c r="G812" s="310" t="s">
        <v>5</v>
      </c>
      <c r="H812" s="306" t="s">
        <v>6</v>
      </c>
      <c r="I812" s="306" t="s">
        <v>7</v>
      </c>
      <c r="J812" s="306" t="s">
        <v>8</v>
      </c>
    </row>
    <row r="813" spans="1:10" s="293" customFormat="1" ht="24" customHeight="1" x14ac:dyDescent="0.2">
      <c r="A813" s="303" t="s">
        <v>108</v>
      </c>
      <c r="B813" s="296" t="s">
        <v>454</v>
      </c>
      <c r="C813" s="303" t="s">
        <v>12</v>
      </c>
      <c r="D813" s="303" t="s">
        <v>455</v>
      </c>
      <c r="E813" s="326" t="s">
        <v>113</v>
      </c>
      <c r="F813" s="326"/>
      <c r="G813" s="295" t="s">
        <v>114</v>
      </c>
      <c r="H813" s="173">
        <v>1</v>
      </c>
      <c r="I813" s="297">
        <v>0.09</v>
      </c>
      <c r="J813" s="297">
        <v>0.09</v>
      </c>
    </row>
    <row r="814" spans="1:10" s="293" customFormat="1" ht="24" customHeight="1" x14ac:dyDescent="0.2">
      <c r="A814" s="305" t="s">
        <v>117</v>
      </c>
      <c r="B814" s="175" t="s">
        <v>456</v>
      </c>
      <c r="C814" s="305" t="s">
        <v>12</v>
      </c>
      <c r="D814" s="305" t="s">
        <v>457</v>
      </c>
      <c r="E814" s="321" t="s">
        <v>174</v>
      </c>
      <c r="F814" s="321"/>
      <c r="G814" s="174" t="s">
        <v>114</v>
      </c>
      <c r="H814" s="177">
        <v>7.9000000000000008E-3</v>
      </c>
      <c r="I814" s="176">
        <v>11.53</v>
      </c>
      <c r="J814" s="176">
        <v>0.09</v>
      </c>
    </row>
    <row r="815" spans="1:10" s="293" customFormat="1" x14ac:dyDescent="0.2">
      <c r="A815" s="301"/>
      <c r="B815" s="301"/>
      <c r="C815" s="301"/>
      <c r="D815" s="301"/>
      <c r="E815" s="301" t="s">
        <v>119</v>
      </c>
      <c r="F815" s="178">
        <v>4.8862599999999999E-2</v>
      </c>
      <c r="G815" s="301" t="s">
        <v>120</v>
      </c>
      <c r="H815" s="178">
        <v>0.04</v>
      </c>
      <c r="I815" s="301" t="s">
        <v>121</v>
      </c>
      <c r="J815" s="178">
        <v>0.09</v>
      </c>
    </row>
    <row r="816" spans="1:10" s="293" customFormat="1" ht="15" thickBot="1" x14ac:dyDescent="0.25">
      <c r="A816" s="301"/>
      <c r="B816" s="301"/>
      <c r="C816" s="301"/>
      <c r="D816" s="301"/>
      <c r="E816" s="301" t="s">
        <v>122</v>
      </c>
      <c r="F816" s="178">
        <v>0.02</v>
      </c>
      <c r="G816" s="301"/>
      <c r="H816" s="322" t="s">
        <v>123</v>
      </c>
      <c r="I816" s="322"/>
      <c r="J816" s="178">
        <v>0.11</v>
      </c>
    </row>
    <row r="817" spans="1:10" s="293" customFormat="1" ht="0.95" customHeight="1" thickTop="1" x14ac:dyDescent="0.2">
      <c r="A817" s="164"/>
      <c r="B817" s="164"/>
      <c r="C817" s="164"/>
      <c r="D817" s="164"/>
      <c r="E817" s="164"/>
      <c r="F817" s="164"/>
      <c r="G817" s="164"/>
      <c r="H817" s="164"/>
      <c r="I817" s="164"/>
      <c r="J817" s="164"/>
    </row>
    <row r="818" spans="1:10" s="293" customFormat="1" ht="18" customHeight="1" x14ac:dyDescent="0.2">
      <c r="A818" s="302"/>
      <c r="B818" s="306" t="s">
        <v>2</v>
      </c>
      <c r="C818" s="302" t="s">
        <v>3</v>
      </c>
      <c r="D818" s="302" t="s">
        <v>4</v>
      </c>
      <c r="E818" s="327" t="s">
        <v>107</v>
      </c>
      <c r="F818" s="327"/>
      <c r="G818" s="310" t="s">
        <v>5</v>
      </c>
      <c r="H818" s="306" t="s">
        <v>6</v>
      </c>
      <c r="I818" s="306" t="s">
        <v>7</v>
      </c>
      <c r="J818" s="306" t="s">
        <v>8</v>
      </c>
    </row>
    <row r="819" spans="1:10" s="293" customFormat="1" ht="24" customHeight="1" x14ac:dyDescent="0.2">
      <c r="A819" s="303" t="s">
        <v>108</v>
      </c>
      <c r="B819" s="296" t="s">
        <v>458</v>
      </c>
      <c r="C819" s="303" t="s">
        <v>12</v>
      </c>
      <c r="D819" s="303" t="s">
        <v>459</v>
      </c>
      <c r="E819" s="326" t="s">
        <v>113</v>
      </c>
      <c r="F819" s="326"/>
      <c r="G819" s="295" t="s">
        <v>114</v>
      </c>
      <c r="H819" s="173">
        <v>1</v>
      </c>
      <c r="I819" s="297">
        <v>0.19</v>
      </c>
      <c r="J819" s="297">
        <v>0.19</v>
      </c>
    </row>
    <row r="820" spans="1:10" s="293" customFormat="1" ht="24" customHeight="1" x14ac:dyDescent="0.2">
      <c r="A820" s="305" t="s">
        <v>117</v>
      </c>
      <c r="B820" s="175" t="s">
        <v>327</v>
      </c>
      <c r="C820" s="305" t="s">
        <v>12</v>
      </c>
      <c r="D820" s="305" t="s">
        <v>290</v>
      </c>
      <c r="E820" s="321" t="s">
        <v>174</v>
      </c>
      <c r="F820" s="321"/>
      <c r="G820" s="174" t="s">
        <v>114</v>
      </c>
      <c r="H820" s="177">
        <v>1.46E-2</v>
      </c>
      <c r="I820" s="176">
        <v>13.28</v>
      </c>
      <c r="J820" s="176">
        <v>0.19</v>
      </c>
    </row>
    <row r="821" spans="1:10" s="293" customFormat="1" x14ac:dyDescent="0.2">
      <c r="A821" s="301"/>
      <c r="B821" s="301"/>
      <c r="C821" s="301"/>
      <c r="D821" s="301"/>
      <c r="E821" s="301" t="s">
        <v>119</v>
      </c>
      <c r="F821" s="178">
        <v>0.10315439999999999</v>
      </c>
      <c r="G821" s="301" t="s">
        <v>120</v>
      </c>
      <c r="H821" s="178">
        <v>0.09</v>
      </c>
      <c r="I821" s="301" t="s">
        <v>121</v>
      </c>
      <c r="J821" s="178">
        <v>0.19</v>
      </c>
    </row>
    <row r="822" spans="1:10" s="293" customFormat="1" ht="15" thickBot="1" x14ac:dyDescent="0.25">
      <c r="A822" s="301"/>
      <c r="B822" s="301"/>
      <c r="C822" s="301"/>
      <c r="D822" s="301"/>
      <c r="E822" s="301" t="s">
        <v>122</v>
      </c>
      <c r="F822" s="178">
        <v>0.05</v>
      </c>
      <c r="G822" s="301"/>
      <c r="H822" s="322" t="s">
        <v>123</v>
      </c>
      <c r="I822" s="322"/>
      <c r="J822" s="178">
        <v>0.24</v>
      </c>
    </row>
    <row r="823" spans="1:10" s="293" customFormat="1" ht="0.95" customHeight="1" thickTop="1" x14ac:dyDescent="0.2">
      <c r="A823" s="164"/>
      <c r="B823" s="164"/>
      <c r="C823" s="164"/>
      <c r="D823" s="164"/>
      <c r="E823" s="164"/>
      <c r="F823" s="164"/>
      <c r="G823" s="164"/>
      <c r="H823" s="164"/>
      <c r="I823" s="164"/>
      <c r="J823" s="164"/>
    </row>
    <row r="824" spans="1:10" s="293" customFormat="1" ht="18" customHeight="1" x14ac:dyDescent="0.2">
      <c r="A824" s="302"/>
      <c r="B824" s="306" t="s">
        <v>2</v>
      </c>
      <c r="C824" s="302" t="s">
        <v>3</v>
      </c>
      <c r="D824" s="302" t="s">
        <v>4</v>
      </c>
      <c r="E824" s="327" t="s">
        <v>107</v>
      </c>
      <c r="F824" s="327"/>
      <c r="G824" s="310" t="s">
        <v>5</v>
      </c>
      <c r="H824" s="306" t="s">
        <v>6</v>
      </c>
      <c r="I824" s="306" t="s">
        <v>7</v>
      </c>
      <c r="J824" s="306" t="s">
        <v>8</v>
      </c>
    </row>
    <row r="825" spans="1:10" s="293" customFormat="1" ht="24" customHeight="1" x14ac:dyDescent="0.2">
      <c r="A825" s="303" t="s">
        <v>108</v>
      </c>
      <c r="B825" s="296" t="s">
        <v>931</v>
      </c>
      <c r="C825" s="303" t="s">
        <v>12</v>
      </c>
      <c r="D825" s="303" t="s">
        <v>932</v>
      </c>
      <c r="E825" s="326" t="s">
        <v>113</v>
      </c>
      <c r="F825" s="326"/>
      <c r="G825" s="295" t="s">
        <v>114</v>
      </c>
      <c r="H825" s="173">
        <v>1</v>
      </c>
      <c r="I825" s="297">
        <v>0.13</v>
      </c>
      <c r="J825" s="297">
        <v>0.13</v>
      </c>
    </row>
    <row r="826" spans="1:10" s="293" customFormat="1" ht="24" customHeight="1" x14ac:dyDescent="0.2">
      <c r="A826" s="305" t="s">
        <v>117</v>
      </c>
      <c r="B826" s="175" t="s">
        <v>933</v>
      </c>
      <c r="C826" s="305" t="s">
        <v>12</v>
      </c>
      <c r="D826" s="305" t="s">
        <v>934</v>
      </c>
      <c r="E826" s="321" t="s">
        <v>174</v>
      </c>
      <c r="F826" s="321"/>
      <c r="G826" s="174" t="s">
        <v>114</v>
      </c>
      <c r="H826" s="177">
        <v>1.0200000000000001E-2</v>
      </c>
      <c r="I826" s="176">
        <v>13.28</v>
      </c>
      <c r="J826" s="176">
        <v>0.13</v>
      </c>
    </row>
    <row r="827" spans="1:10" s="293" customFormat="1" x14ac:dyDescent="0.2">
      <c r="A827" s="301"/>
      <c r="B827" s="301"/>
      <c r="C827" s="301"/>
      <c r="D827" s="301"/>
      <c r="E827" s="301" t="s">
        <v>119</v>
      </c>
      <c r="F827" s="178">
        <v>7.0579299999999998E-2</v>
      </c>
      <c r="G827" s="301" t="s">
        <v>120</v>
      </c>
      <c r="H827" s="178">
        <v>0.06</v>
      </c>
      <c r="I827" s="301" t="s">
        <v>121</v>
      </c>
      <c r="J827" s="178">
        <v>0.13</v>
      </c>
    </row>
    <row r="828" spans="1:10" s="293" customFormat="1" ht="15" thickBot="1" x14ac:dyDescent="0.25">
      <c r="A828" s="301"/>
      <c r="B828" s="301"/>
      <c r="C828" s="301"/>
      <c r="D828" s="301"/>
      <c r="E828" s="301" t="s">
        <v>122</v>
      </c>
      <c r="F828" s="178">
        <v>0.03</v>
      </c>
      <c r="G828" s="301"/>
      <c r="H828" s="322" t="s">
        <v>123</v>
      </c>
      <c r="I828" s="322"/>
      <c r="J828" s="178">
        <v>0.16</v>
      </c>
    </row>
    <row r="829" spans="1:10" s="293" customFormat="1" ht="0.95" customHeight="1" thickTop="1" x14ac:dyDescent="0.2">
      <c r="A829" s="164"/>
      <c r="B829" s="164"/>
      <c r="C829" s="164"/>
      <c r="D829" s="164"/>
      <c r="E829" s="164"/>
      <c r="F829" s="164"/>
      <c r="G829" s="164"/>
      <c r="H829" s="164"/>
      <c r="I829" s="164"/>
      <c r="J829" s="164"/>
    </row>
    <row r="830" spans="1:10" s="293" customFormat="1" ht="18" customHeight="1" x14ac:dyDescent="0.2">
      <c r="A830" s="302"/>
      <c r="B830" s="306" t="s">
        <v>2</v>
      </c>
      <c r="C830" s="302" t="s">
        <v>3</v>
      </c>
      <c r="D830" s="302" t="s">
        <v>4</v>
      </c>
      <c r="E830" s="327" t="s">
        <v>107</v>
      </c>
      <c r="F830" s="327"/>
      <c r="G830" s="310" t="s">
        <v>5</v>
      </c>
      <c r="H830" s="306" t="s">
        <v>6</v>
      </c>
      <c r="I830" s="306" t="s">
        <v>7</v>
      </c>
      <c r="J830" s="306" t="s">
        <v>8</v>
      </c>
    </row>
    <row r="831" spans="1:10" s="293" customFormat="1" ht="24" customHeight="1" x14ac:dyDescent="0.2">
      <c r="A831" s="303" t="s">
        <v>108</v>
      </c>
      <c r="B831" s="296" t="s">
        <v>460</v>
      </c>
      <c r="C831" s="303" t="s">
        <v>12</v>
      </c>
      <c r="D831" s="303" t="s">
        <v>461</v>
      </c>
      <c r="E831" s="326" t="s">
        <v>113</v>
      </c>
      <c r="F831" s="326"/>
      <c r="G831" s="295" t="s">
        <v>114</v>
      </c>
      <c r="H831" s="173">
        <v>1</v>
      </c>
      <c r="I831" s="297">
        <v>0.13</v>
      </c>
      <c r="J831" s="297">
        <v>0.13</v>
      </c>
    </row>
    <row r="832" spans="1:10" s="293" customFormat="1" ht="24" customHeight="1" x14ac:dyDescent="0.2">
      <c r="A832" s="305" t="s">
        <v>117</v>
      </c>
      <c r="B832" s="175" t="s">
        <v>328</v>
      </c>
      <c r="C832" s="305" t="s">
        <v>12</v>
      </c>
      <c r="D832" s="305" t="s">
        <v>329</v>
      </c>
      <c r="E832" s="321" t="s">
        <v>174</v>
      </c>
      <c r="F832" s="321"/>
      <c r="G832" s="174" t="s">
        <v>114</v>
      </c>
      <c r="H832" s="177">
        <v>1.46E-2</v>
      </c>
      <c r="I832" s="176">
        <v>9.35</v>
      </c>
      <c r="J832" s="176">
        <v>0.13</v>
      </c>
    </row>
    <row r="833" spans="1:10" s="293" customFormat="1" x14ac:dyDescent="0.2">
      <c r="A833" s="301"/>
      <c r="B833" s="301"/>
      <c r="C833" s="301"/>
      <c r="D833" s="301"/>
      <c r="E833" s="301" t="s">
        <v>119</v>
      </c>
      <c r="F833" s="178">
        <v>7.0579299999999998E-2</v>
      </c>
      <c r="G833" s="301" t="s">
        <v>120</v>
      </c>
      <c r="H833" s="178">
        <v>0.06</v>
      </c>
      <c r="I833" s="301" t="s">
        <v>121</v>
      </c>
      <c r="J833" s="178">
        <v>0.13</v>
      </c>
    </row>
    <row r="834" spans="1:10" s="293" customFormat="1" ht="15" thickBot="1" x14ac:dyDescent="0.25">
      <c r="A834" s="301"/>
      <c r="B834" s="301"/>
      <c r="C834" s="301"/>
      <c r="D834" s="301"/>
      <c r="E834" s="301" t="s">
        <v>122</v>
      </c>
      <c r="F834" s="178">
        <v>0.03</v>
      </c>
      <c r="G834" s="301"/>
      <c r="H834" s="322" t="s">
        <v>123</v>
      </c>
      <c r="I834" s="322"/>
      <c r="J834" s="178">
        <v>0.16</v>
      </c>
    </row>
    <row r="835" spans="1:10" s="293" customFormat="1" ht="0.95" customHeight="1" thickTop="1" x14ac:dyDescent="0.2">
      <c r="A835" s="164"/>
      <c r="B835" s="164"/>
      <c r="C835" s="164"/>
      <c r="D835" s="164"/>
      <c r="E835" s="164"/>
      <c r="F835" s="164"/>
      <c r="G835" s="164"/>
      <c r="H835" s="164"/>
      <c r="I835" s="164"/>
      <c r="J835" s="164"/>
    </row>
    <row r="836" spans="1:10" s="293" customFormat="1" ht="18" customHeight="1" x14ac:dyDescent="0.2">
      <c r="A836" s="302"/>
      <c r="B836" s="306" t="s">
        <v>2</v>
      </c>
      <c r="C836" s="302" t="s">
        <v>3</v>
      </c>
      <c r="D836" s="302" t="s">
        <v>4</v>
      </c>
      <c r="E836" s="327" t="s">
        <v>107</v>
      </c>
      <c r="F836" s="327"/>
      <c r="G836" s="310" t="s">
        <v>5</v>
      </c>
      <c r="H836" s="306" t="s">
        <v>6</v>
      </c>
      <c r="I836" s="306" t="s">
        <v>7</v>
      </c>
      <c r="J836" s="306" t="s">
        <v>8</v>
      </c>
    </row>
    <row r="837" spans="1:10" s="293" customFormat="1" ht="24" customHeight="1" x14ac:dyDescent="0.2">
      <c r="A837" s="303" t="s">
        <v>108</v>
      </c>
      <c r="B837" s="296" t="s">
        <v>709</v>
      </c>
      <c r="C837" s="303" t="s">
        <v>12</v>
      </c>
      <c r="D837" s="303" t="s">
        <v>710</v>
      </c>
      <c r="E837" s="326" t="s">
        <v>113</v>
      </c>
      <c r="F837" s="326"/>
      <c r="G837" s="295" t="s">
        <v>114</v>
      </c>
      <c r="H837" s="173">
        <v>1</v>
      </c>
      <c r="I837" s="297">
        <v>0.1</v>
      </c>
      <c r="J837" s="297">
        <v>0.1</v>
      </c>
    </row>
    <row r="838" spans="1:10" s="293" customFormat="1" ht="24" customHeight="1" x14ac:dyDescent="0.2">
      <c r="A838" s="305" t="s">
        <v>117</v>
      </c>
      <c r="B838" s="175" t="s">
        <v>711</v>
      </c>
      <c r="C838" s="305" t="s">
        <v>12</v>
      </c>
      <c r="D838" s="305" t="s">
        <v>712</v>
      </c>
      <c r="E838" s="321" t="s">
        <v>174</v>
      </c>
      <c r="F838" s="321"/>
      <c r="G838" s="174" t="s">
        <v>114</v>
      </c>
      <c r="H838" s="177">
        <v>7.9000000000000008E-3</v>
      </c>
      <c r="I838" s="176">
        <v>13.28</v>
      </c>
      <c r="J838" s="176">
        <v>0.1</v>
      </c>
    </row>
    <row r="839" spans="1:10" s="293" customFormat="1" x14ac:dyDescent="0.2">
      <c r="A839" s="301"/>
      <c r="B839" s="301"/>
      <c r="C839" s="301"/>
      <c r="D839" s="301"/>
      <c r="E839" s="301" t="s">
        <v>119</v>
      </c>
      <c r="F839" s="178">
        <v>5.4291800000000001E-2</v>
      </c>
      <c r="G839" s="301" t="s">
        <v>120</v>
      </c>
      <c r="H839" s="178">
        <v>0.05</v>
      </c>
      <c r="I839" s="301" t="s">
        <v>121</v>
      </c>
      <c r="J839" s="178">
        <v>0.1</v>
      </c>
    </row>
    <row r="840" spans="1:10" s="293" customFormat="1" ht="15" thickBot="1" x14ac:dyDescent="0.25">
      <c r="A840" s="301"/>
      <c r="B840" s="301"/>
      <c r="C840" s="301"/>
      <c r="D840" s="301"/>
      <c r="E840" s="301" t="s">
        <v>122</v>
      </c>
      <c r="F840" s="178">
        <v>0.02</v>
      </c>
      <c r="G840" s="301"/>
      <c r="H840" s="322" t="s">
        <v>123</v>
      </c>
      <c r="I840" s="322"/>
      <c r="J840" s="178">
        <v>0.12</v>
      </c>
    </row>
    <row r="841" spans="1:10" s="293" customFormat="1" ht="0.95" customHeight="1" thickTop="1" x14ac:dyDescent="0.2">
      <c r="A841" s="164"/>
      <c r="B841" s="164"/>
      <c r="C841" s="164"/>
      <c r="D841" s="164"/>
      <c r="E841" s="164"/>
      <c r="F841" s="164"/>
      <c r="G841" s="164"/>
      <c r="H841" s="164"/>
      <c r="I841" s="164"/>
      <c r="J841" s="164"/>
    </row>
    <row r="842" spans="1:10" s="293" customFormat="1" ht="18" customHeight="1" x14ac:dyDescent="0.2">
      <c r="A842" s="302"/>
      <c r="B842" s="306" t="s">
        <v>2</v>
      </c>
      <c r="C842" s="302" t="s">
        <v>3</v>
      </c>
      <c r="D842" s="302" t="s">
        <v>4</v>
      </c>
      <c r="E842" s="327" t="s">
        <v>107</v>
      </c>
      <c r="F842" s="327"/>
      <c r="G842" s="310" t="s">
        <v>5</v>
      </c>
      <c r="H842" s="306" t="s">
        <v>6</v>
      </c>
      <c r="I842" s="306" t="s">
        <v>7</v>
      </c>
      <c r="J842" s="306" t="s">
        <v>8</v>
      </c>
    </row>
    <row r="843" spans="1:10" s="293" customFormat="1" ht="24" customHeight="1" x14ac:dyDescent="0.2">
      <c r="A843" s="303" t="s">
        <v>108</v>
      </c>
      <c r="B843" s="296" t="s">
        <v>713</v>
      </c>
      <c r="C843" s="303" t="s">
        <v>12</v>
      </c>
      <c r="D843" s="303" t="s">
        <v>714</v>
      </c>
      <c r="E843" s="326" t="s">
        <v>113</v>
      </c>
      <c r="F843" s="326"/>
      <c r="G843" s="295" t="s">
        <v>114</v>
      </c>
      <c r="H843" s="173">
        <v>1</v>
      </c>
      <c r="I843" s="297">
        <v>0.23</v>
      </c>
      <c r="J843" s="297">
        <v>0.23</v>
      </c>
    </row>
    <row r="844" spans="1:10" s="293" customFormat="1" ht="24" customHeight="1" x14ac:dyDescent="0.2">
      <c r="A844" s="305" t="s">
        <v>117</v>
      </c>
      <c r="B844" s="175" t="s">
        <v>511</v>
      </c>
      <c r="C844" s="305" t="s">
        <v>12</v>
      </c>
      <c r="D844" s="305" t="s">
        <v>512</v>
      </c>
      <c r="E844" s="321" t="s">
        <v>174</v>
      </c>
      <c r="F844" s="321"/>
      <c r="G844" s="174" t="s">
        <v>114</v>
      </c>
      <c r="H844" s="177">
        <v>1.24E-2</v>
      </c>
      <c r="I844" s="176">
        <v>18.75</v>
      </c>
      <c r="J844" s="176">
        <v>0.23</v>
      </c>
    </row>
    <row r="845" spans="1:10" s="293" customFormat="1" x14ac:dyDescent="0.2">
      <c r="A845" s="301"/>
      <c r="B845" s="301"/>
      <c r="C845" s="301"/>
      <c r="D845" s="301"/>
      <c r="E845" s="301" t="s">
        <v>119</v>
      </c>
      <c r="F845" s="178">
        <v>0.1248711</v>
      </c>
      <c r="G845" s="301" t="s">
        <v>120</v>
      </c>
      <c r="H845" s="178">
        <v>0.11</v>
      </c>
      <c r="I845" s="301" t="s">
        <v>121</v>
      </c>
      <c r="J845" s="178">
        <v>0.23</v>
      </c>
    </row>
    <row r="846" spans="1:10" s="293" customFormat="1" ht="15" thickBot="1" x14ac:dyDescent="0.25">
      <c r="A846" s="301"/>
      <c r="B846" s="301"/>
      <c r="C846" s="301"/>
      <c r="D846" s="301"/>
      <c r="E846" s="301" t="s">
        <v>122</v>
      </c>
      <c r="F846" s="178">
        <v>0.06</v>
      </c>
      <c r="G846" s="301"/>
      <c r="H846" s="322" t="s">
        <v>123</v>
      </c>
      <c r="I846" s="322"/>
      <c r="J846" s="178">
        <v>0.28999999999999998</v>
      </c>
    </row>
    <row r="847" spans="1:10" s="293" customFormat="1" ht="0.95" customHeight="1" thickTop="1" x14ac:dyDescent="0.2">
      <c r="A847" s="164"/>
      <c r="B847" s="164"/>
      <c r="C847" s="164"/>
      <c r="D847" s="164"/>
      <c r="E847" s="164"/>
      <c r="F847" s="164"/>
      <c r="G847" s="164"/>
      <c r="H847" s="164"/>
      <c r="I847" s="164"/>
      <c r="J847" s="164"/>
    </row>
    <row r="848" spans="1:10" s="293" customFormat="1" ht="18" customHeight="1" x14ac:dyDescent="0.2">
      <c r="A848" s="302"/>
      <c r="B848" s="306" t="s">
        <v>2</v>
      </c>
      <c r="C848" s="302" t="s">
        <v>3</v>
      </c>
      <c r="D848" s="302" t="s">
        <v>4</v>
      </c>
      <c r="E848" s="327" t="s">
        <v>107</v>
      </c>
      <c r="F848" s="327"/>
      <c r="G848" s="310" t="s">
        <v>5</v>
      </c>
      <c r="H848" s="306" t="s">
        <v>6</v>
      </c>
      <c r="I848" s="306" t="s">
        <v>7</v>
      </c>
      <c r="J848" s="306" t="s">
        <v>8</v>
      </c>
    </row>
    <row r="849" spans="1:10" s="293" customFormat="1" ht="24" customHeight="1" x14ac:dyDescent="0.2">
      <c r="A849" s="303" t="s">
        <v>108</v>
      </c>
      <c r="B849" s="296" t="s">
        <v>462</v>
      </c>
      <c r="C849" s="303" t="s">
        <v>12</v>
      </c>
      <c r="D849" s="303" t="s">
        <v>463</v>
      </c>
      <c r="E849" s="326" t="s">
        <v>113</v>
      </c>
      <c r="F849" s="326"/>
      <c r="G849" s="295" t="s">
        <v>114</v>
      </c>
      <c r="H849" s="173">
        <v>1</v>
      </c>
      <c r="I849" s="297">
        <v>0.04</v>
      </c>
      <c r="J849" s="297">
        <v>0.04</v>
      </c>
    </row>
    <row r="850" spans="1:10" s="293" customFormat="1" ht="24" customHeight="1" x14ac:dyDescent="0.2">
      <c r="A850" s="305" t="s">
        <v>117</v>
      </c>
      <c r="B850" s="175" t="s">
        <v>464</v>
      </c>
      <c r="C850" s="305" t="s">
        <v>12</v>
      </c>
      <c r="D850" s="305" t="s">
        <v>465</v>
      </c>
      <c r="E850" s="321" t="s">
        <v>174</v>
      </c>
      <c r="F850" s="321"/>
      <c r="G850" s="174" t="s">
        <v>114</v>
      </c>
      <c r="H850" s="177">
        <v>3.5000000000000001E-3</v>
      </c>
      <c r="I850" s="176">
        <v>13.35</v>
      </c>
      <c r="J850" s="176">
        <v>0.04</v>
      </c>
    </row>
    <row r="851" spans="1:10" s="293" customFormat="1" x14ac:dyDescent="0.2">
      <c r="A851" s="301"/>
      <c r="B851" s="301"/>
      <c r="C851" s="301"/>
      <c r="D851" s="301"/>
      <c r="E851" s="301" t="s">
        <v>119</v>
      </c>
      <c r="F851" s="178">
        <v>2.1716699999999999E-2</v>
      </c>
      <c r="G851" s="301" t="s">
        <v>120</v>
      </c>
      <c r="H851" s="178">
        <v>0.02</v>
      </c>
      <c r="I851" s="301" t="s">
        <v>121</v>
      </c>
      <c r="J851" s="178">
        <v>0.04</v>
      </c>
    </row>
    <row r="852" spans="1:10" s="293" customFormat="1" ht="15" thickBot="1" x14ac:dyDescent="0.25">
      <c r="A852" s="301"/>
      <c r="B852" s="301"/>
      <c r="C852" s="301"/>
      <c r="D852" s="301"/>
      <c r="E852" s="301" t="s">
        <v>122</v>
      </c>
      <c r="F852" s="178">
        <v>0.01</v>
      </c>
      <c r="G852" s="301"/>
      <c r="H852" s="322" t="s">
        <v>123</v>
      </c>
      <c r="I852" s="322"/>
      <c r="J852" s="178">
        <v>0.05</v>
      </c>
    </row>
    <row r="853" spans="1:10" s="293" customFormat="1" ht="0.95" customHeight="1" thickTop="1" x14ac:dyDescent="0.2">
      <c r="A853" s="164"/>
      <c r="B853" s="164"/>
      <c r="C853" s="164"/>
      <c r="D853" s="164"/>
      <c r="E853" s="164"/>
      <c r="F853" s="164"/>
      <c r="G853" s="164"/>
      <c r="H853" s="164"/>
      <c r="I853" s="164"/>
      <c r="J853" s="164"/>
    </row>
    <row r="854" spans="1:10" s="293" customFormat="1" ht="18" customHeight="1" x14ac:dyDescent="0.2">
      <c r="A854" s="302"/>
      <c r="B854" s="306" t="s">
        <v>2</v>
      </c>
      <c r="C854" s="302" t="s">
        <v>3</v>
      </c>
      <c r="D854" s="302" t="s">
        <v>4</v>
      </c>
      <c r="E854" s="327" t="s">
        <v>107</v>
      </c>
      <c r="F854" s="327"/>
      <c r="G854" s="310" t="s">
        <v>5</v>
      </c>
      <c r="H854" s="306" t="s">
        <v>6</v>
      </c>
      <c r="I854" s="306" t="s">
        <v>7</v>
      </c>
      <c r="J854" s="306" t="s">
        <v>8</v>
      </c>
    </row>
    <row r="855" spans="1:10" s="293" customFormat="1" ht="36" customHeight="1" x14ac:dyDescent="0.2">
      <c r="A855" s="303" t="s">
        <v>108</v>
      </c>
      <c r="B855" s="296" t="s">
        <v>466</v>
      </c>
      <c r="C855" s="303" t="s">
        <v>28</v>
      </c>
      <c r="D855" s="303" t="s">
        <v>467</v>
      </c>
      <c r="E855" s="326" t="s">
        <v>896</v>
      </c>
      <c r="F855" s="326"/>
      <c r="G855" s="295" t="s">
        <v>201</v>
      </c>
      <c r="H855" s="173">
        <v>1</v>
      </c>
      <c r="I855" s="297">
        <v>0.91</v>
      </c>
      <c r="J855" s="297">
        <v>0.91</v>
      </c>
    </row>
    <row r="856" spans="1:10" s="293" customFormat="1" ht="15" customHeight="1" x14ac:dyDescent="0.2">
      <c r="A856" s="327" t="s">
        <v>161</v>
      </c>
      <c r="B856" s="324" t="s">
        <v>2</v>
      </c>
      <c r="C856" s="327" t="s">
        <v>3</v>
      </c>
      <c r="D856" s="327" t="s">
        <v>162</v>
      </c>
      <c r="E856" s="324" t="s">
        <v>163</v>
      </c>
      <c r="F856" s="328" t="s">
        <v>164</v>
      </c>
      <c r="G856" s="324"/>
      <c r="H856" s="328" t="s">
        <v>165</v>
      </c>
      <c r="I856" s="324"/>
      <c r="J856" s="324" t="s">
        <v>166</v>
      </c>
    </row>
    <row r="857" spans="1:10" s="293" customFormat="1" ht="15" customHeight="1" x14ac:dyDescent="0.2">
      <c r="A857" s="324"/>
      <c r="B857" s="324"/>
      <c r="C857" s="324"/>
      <c r="D857" s="324"/>
      <c r="E857" s="324"/>
      <c r="F857" s="306" t="s">
        <v>167</v>
      </c>
      <c r="G857" s="306" t="s">
        <v>168</v>
      </c>
      <c r="H857" s="306" t="s">
        <v>167</v>
      </c>
      <c r="I857" s="306" t="s">
        <v>168</v>
      </c>
      <c r="J857" s="324"/>
    </row>
    <row r="858" spans="1:10" s="293" customFormat="1" ht="24" customHeight="1" x14ac:dyDescent="0.2">
      <c r="A858" s="305" t="s">
        <v>117</v>
      </c>
      <c r="B858" s="175" t="s">
        <v>468</v>
      </c>
      <c r="C858" s="305" t="s">
        <v>28</v>
      </c>
      <c r="D858" s="305" t="s">
        <v>469</v>
      </c>
      <c r="E858" s="177">
        <v>3</v>
      </c>
      <c r="F858" s="176">
        <v>0.82</v>
      </c>
      <c r="G858" s="176">
        <v>0.18</v>
      </c>
      <c r="H858" s="307">
        <v>154.429</v>
      </c>
      <c r="I858" s="307">
        <v>41.965800000000002</v>
      </c>
      <c r="J858" s="307">
        <v>402.55689999999998</v>
      </c>
    </row>
    <row r="859" spans="1:10" s="293" customFormat="1" ht="20.100000000000001" customHeight="1" x14ac:dyDescent="0.2">
      <c r="A859" s="323"/>
      <c r="B859" s="323"/>
      <c r="C859" s="323"/>
      <c r="D859" s="323"/>
      <c r="E859" s="323"/>
      <c r="F859" s="323"/>
      <c r="G859" s="323" t="s">
        <v>173</v>
      </c>
      <c r="H859" s="323"/>
      <c r="I859" s="323"/>
      <c r="J859" s="169">
        <v>402.55689999999998</v>
      </c>
    </row>
    <row r="860" spans="1:10" s="293" customFormat="1" ht="20.100000000000001" customHeight="1" x14ac:dyDescent="0.2">
      <c r="A860" s="323"/>
      <c r="B860" s="323"/>
      <c r="C860" s="323"/>
      <c r="D860" s="323"/>
      <c r="E860" s="323"/>
      <c r="F860" s="323"/>
      <c r="G860" s="323" t="s">
        <v>175</v>
      </c>
      <c r="H860" s="323"/>
      <c r="I860" s="323"/>
      <c r="J860" s="169">
        <v>402.55689999999998</v>
      </c>
    </row>
    <row r="861" spans="1:10" s="293" customFormat="1" ht="20.100000000000001" customHeight="1" x14ac:dyDescent="0.2">
      <c r="A861" s="323"/>
      <c r="B861" s="323"/>
      <c r="C861" s="323"/>
      <c r="D861" s="323"/>
      <c r="E861" s="323"/>
      <c r="F861" s="323"/>
      <c r="G861" s="323" t="s">
        <v>176</v>
      </c>
      <c r="H861" s="323"/>
      <c r="I861" s="323"/>
      <c r="J861" s="169">
        <v>0</v>
      </c>
    </row>
    <row r="862" spans="1:10" s="293" customFormat="1" ht="20.100000000000001" customHeight="1" x14ac:dyDescent="0.2">
      <c r="A862" s="323"/>
      <c r="B862" s="323"/>
      <c r="C862" s="323"/>
      <c r="D862" s="323"/>
      <c r="E862" s="323"/>
      <c r="F862" s="323"/>
      <c r="G862" s="323" t="s">
        <v>177</v>
      </c>
      <c r="H862" s="323"/>
      <c r="I862" s="323"/>
      <c r="J862" s="169">
        <v>0</v>
      </c>
    </row>
    <row r="863" spans="1:10" s="293" customFormat="1" ht="20.100000000000001" customHeight="1" x14ac:dyDescent="0.2">
      <c r="A863" s="323"/>
      <c r="B863" s="323"/>
      <c r="C863" s="323"/>
      <c r="D863" s="323"/>
      <c r="E863" s="323"/>
      <c r="F863" s="323"/>
      <c r="G863" s="323" t="s">
        <v>178</v>
      </c>
      <c r="H863" s="323"/>
      <c r="I863" s="323"/>
      <c r="J863" s="169">
        <v>443.71050000000002</v>
      </c>
    </row>
    <row r="864" spans="1:10" s="293" customFormat="1" ht="20.100000000000001" customHeight="1" x14ac:dyDescent="0.2">
      <c r="A864" s="323"/>
      <c r="B864" s="323"/>
      <c r="C864" s="323"/>
      <c r="D864" s="323"/>
      <c r="E864" s="323"/>
      <c r="F864" s="323"/>
      <c r="G864" s="323" t="s">
        <v>179</v>
      </c>
      <c r="H864" s="323"/>
      <c r="I864" s="323"/>
      <c r="J864" s="169">
        <v>0.9073</v>
      </c>
    </row>
    <row r="865" spans="1:10" s="293" customFormat="1" x14ac:dyDescent="0.2">
      <c r="A865" s="301"/>
      <c r="B865" s="301"/>
      <c r="C865" s="301"/>
      <c r="D865" s="301"/>
      <c r="E865" s="301" t="s">
        <v>119</v>
      </c>
      <c r="F865" s="178">
        <v>0</v>
      </c>
      <c r="G865" s="301" t="s">
        <v>120</v>
      </c>
      <c r="H865" s="178">
        <v>0</v>
      </c>
      <c r="I865" s="301" t="s">
        <v>121</v>
      </c>
      <c r="J865" s="178">
        <v>0</v>
      </c>
    </row>
    <row r="866" spans="1:10" s="293" customFormat="1" ht="15" thickBot="1" x14ac:dyDescent="0.25">
      <c r="A866" s="301"/>
      <c r="B866" s="301"/>
      <c r="C866" s="301"/>
      <c r="D866" s="301"/>
      <c r="E866" s="301" t="s">
        <v>122</v>
      </c>
      <c r="F866" s="178">
        <v>0.26</v>
      </c>
      <c r="G866" s="301"/>
      <c r="H866" s="322" t="s">
        <v>123</v>
      </c>
      <c r="I866" s="322"/>
      <c r="J866" s="178">
        <v>1.17</v>
      </c>
    </row>
    <row r="867" spans="1:10" s="293" customFormat="1" ht="0.95" customHeight="1" thickTop="1" x14ac:dyDescent="0.2">
      <c r="A867" s="164"/>
      <c r="B867" s="164"/>
      <c r="C867" s="164"/>
      <c r="D867" s="164"/>
      <c r="E867" s="164"/>
      <c r="F867" s="164"/>
      <c r="G867" s="164"/>
      <c r="H867" s="164"/>
      <c r="I867" s="164"/>
      <c r="J867" s="164"/>
    </row>
    <row r="868" spans="1:10" s="293" customFormat="1" ht="18" customHeight="1" x14ac:dyDescent="0.2">
      <c r="A868" s="302"/>
      <c r="B868" s="306" t="s">
        <v>2</v>
      </c>
      <c r="C868" s="302" t="s">
        <v>3</v>
      </c>
      <c r="D868" s="302" t="s">
        <v>4</v>
      </c>
      <c r="E868" s="327" t="s">
        <v>107</v>
      </c>
      <c r="F868" s="327"/>
      <c r="G868" s="310" t="s">
        <v>5</v>
      </c>
      <c r="H868" s="306" t="s">
        <v>6</v>
      </c>
      <c r="I868" s="306" t="s">
        <v>7</v>
      </c>
      <c r="J868" s="306" t="s">
        <v>8</v>
      </c>
    </row>
    <row r="869" spans="1:10" s="293" customFormat="1" ht="36" customHeight="1" x14ac:dyDescent="0.2">
      <c r="A869" s="303" t="s">
        <v>108</v>
      </c>
      <c r="B869" s="296" t="s">
        <v>470</v>
      </c>
      <c r="C869" s="303" t="s">
        <v>28</v>
      </c>
      <c r="D869" s="303" t="s">
        <v>471</v>
      </c>
      <c r="E869" s="326" t="s">
        <v>896</v>
      </c>
      <c r="F869" s="326"/>
      <c r="G869" s="295" t="s">
        <v>201</v>
      </c>
      <c r="H869" s="173">
        <v>1</v>
      </c>
      <c r="I869" s="297">
        <v>17.75</v>
      </c>
      <c r="J869" s="297">
        <v>17.75</v>
      </c>
    </row>
    <row r="870" spans="1:10" s="293" customFormat="1" ht="15" customHeight="1" x14ac:dyDescent="0.2">
      <c r="A870" s="327" t="s">
        <v>161</v>
      </c>
      <c r="B870" s="324" t="s">
        <v>2</v>
      </c>
      <c r="C870" s="327" t="s">
        <v>3</v>
      </c>
      <c r="D870" s="327" t="s">
        <v>162</v>
      </c>
      <c r="E870" s="324" t="s">
        <v>163</v>
      </c>
      <c r="F870" s="328" t="s">
        <v>164</v>
      </c>
      <c r="G870" s="324"/>
      <c r="H870" s="328" t="s">
        <v>165</v>
      </c>
      <c r="I870" s="324"/>
      <c r="J870" s="324" t="s">
        <v>166</v>
      </c>
    </row>
    <row r="871" spans="1:10" s="293" customFormat="1" ht="15" customHeight="1" x14ac:dyDescent="0.2">
      <c r="A871" s="324"/>
      <c r="B871" s="324"/>
      <c r="C871" s="324"/>
      <c r="D871" s="324"/>
      <c r="E871" s="324"/>
      <c r="F871" s="306" t="s">
        <v>167</v>
      </c>
      <c r="G871" s="306" t="s">
        <v>168</v>
      </c>
      <c r="H871" s="306" t="s">
        <v>167</v>
      </c>
      <c r="I871" s="306" t="s">
        <v>168</v>
      </c>
      <c r="J871" s="324"/>
    </row>
    <row r="872" spans="1:10" s="293" customFormat="1" ht="24" customHeight="1" x14ac:dyDescent="0.2">
      <c r="A872" s="305" t="s">
        <v>117</v>
      </c>
      <c r="B872" s="175" t="s">
        <v>472</v>
      </c>
      <c r="C872" s="305" t="s">
        <v>28</v>
      </c>
      <c r="D872" s="305" t="s">
        <v>473</v>
      </c>
      <c r="E872" s="177">
        <v>1</v>
      </c>
      <c r="F872" s="176">
        <v>0.82</v>
      </c>
      <c r="G872" s="176">
        <v>0.18</v>
      </c>
      <c r="H872" s="307">
        <v>151.3852</v>
      </c>
      <c r="I872" s="307">
        <v>40.550199999999997</v>
      </c>
      <c r="J872" s="307">
        <v>131.4349</v>
      </c>
    </row>
    <row r="873" spans="1:10" s="293" customFormat="1" ht="24" customHeight="1" x14ac:dyDescent="0.2">
      <c r="A873" s="305" t="s">
        <v>117</v>
      </c>
      <c r="B873" s="175" t="s">
        <v>474</v>
      </c>
      <c r="C873" s="305" t="s">
        <v>28</v>
      </c>
      <c r="D873" s="305" t="s">
        <v>475</v>
      </c>
      <c r="E873" s="177">
        <v>1</v>
      </c>
      <c r="F873" s="176">
        <v>1</v>
      </c>
      <c r="G873" s="176">
        <v>0</v>
      </c>
      <c r="H873" s="307">
        <v>182.5684</v>
      </c>
      <c r="I873" s="307">
        <v>68.430099999999996</v>
      </c>
      <c r="J873" s="307">
        <v>182.5684</v>
      </c>
    </row>
    <row r="874" spans="1:10" s="293" customFormat="1" ht="20.100000000000001" customHeight="1" x14ac:dyDescent="0.2">
      <c r="A874" s="323"/>
      <c r="B874" s="323"/>
      <c r="C874" s="323"/>
      <c r="D874" s="323"/>
      <c r="E874" s="323"/>
      <c r="F874" s="323"/>
      <c r="G874" s="323" t="s">
        <v>173</v>
      </c>
      <c r="H874" s="323"/>
      <c r="I874" s="323"/>
      <c r="J874" s="169">
        <v>314.00330000000002</v>
      </c>
    </row>
    <row r="875" spans="1:10" s="293" customFormat="1" ht="20.100000000000001" customHeight="1" x14ac:dyDescent="0.2">
      <c r="A875" s="302" t="s">
        <v>897</v>
      </c>
      <c r="B875" s="306" t="s">
        <v>2</v>
      </c>
      <c r="C875" s="302" t="s">
        <v>3</v>
      </c>
      <c r="D875" s="302" t="s">
        <v>174</v>
      </c>
      <c r="E875" s="306" t="s">
        <v>163</v>
      </c>
      <c r="F875" s="324" t="s">
        <v>898</v>
      </c>
      <c r="G875" s="324"/>
      <c r="H875" s="324"/>
      <c r="I875" s="324"/>
      <c r="J875" s="306" t="s">
        <v>166</v>
      </c>
    </row>
    <row r="876" spans="1:10" s="293" customFormat="1" ht="24" customHeight="1" x14ac:dyDescent="0.2">
      <c r="A876" s="305" t="s">
        <v>117</v>
      </c>
      <c r="B876" s="175" t="s">
        <v>899</v>
      </c>
      <c r="C876" s="305" t="s">
        <v>28</v>
      </c>
      <c r="D876" s="305" t="s">
        <v>900</v>
      </c>
      <c r="E876" s="177">
        <v>2</v>
      </c>
      <c r="F876" s="305"/>
      <c r="G876" s="305"/>
      <c r="H876" s="305"/>
      <c r="I876" s="307">
        <v>14.7332</v>
      </c>
      <c r="J876" s="307">
        <v>29.4664</v>
      </c>
    </row>
    <row r="877" spans="1:10" s="293" customFormat="1" ht="20.100000000000001" customHeight="1" x14ac:dyDescent="0.2">
      <c r="A877" s="323"/>
      <c r="B877" s="323"/>
      <c r="C877" s="323"/>
      <c r="D877" s="323"/>
      <c r="E877" s="323"/>
      <c r="F877" s="323"/>
      <c r="G877" s="323" t="s">
        <v>901</v>
      </c>
      <c r="H877" s="323"/>
      <c r="I877" s="323"/>
      <c r="J877" s="169">
        <v>29.4664</v>
      </c>
    </row>
    <row r="878" spans="1:10" s="293" customFormat="1" ht="20.100000000000001" customHeight="1" x14ac:dyDescent="0.2">
      <c r="A878" s="323"/>
      <c r="B878" s="323"/>
      <c r="C878" s="323"/>
      <c r="D878" s="323"/>
      <c r="E878" s="323"/>
      <c r="F878" s="323"/>
      <c r="G878" s="323" t="s">
        <v>902</v>
      </c>
      <c r="H878" s="323"/>
      <c r="I878" s="323"/>
      <c r="J878" s="169">
        <v>0</v>
      </c>
    </row>
    <row r="879" spans="1:10" s="293" customFormat="1" ht="20.100000000000001" customHeight="1" x14ac:dyDescent="0.2">
      <c r="A879" s="323"/>
      <c r="B879" s="323"/>
      <c r="C879" s="323"/>
      <c r="D879" s="323"/>
      <c r="E879" s="323"/>
      <c r="F879" s="323"/>
      <c r="G879" s="323" t="s">
        <v>175</v>
      </c>
      <c r="H879" s="323"/>
      <c r="I879" s="323"/>
      <c r="J879" s="169">
        <v>343.46969999999999</v>
      </c>
    </row>
    <row r="880" spans="1:10" s="293" customFormat="1" ht="20.100000000000001" customHeight="1" x14ac:dyDescent="0.2">
      <c r="A880" s="323"/>
      <c r="B880" s="323"/>
      <c r="C880" s="323"/>
      <c r="D880" s="323"/>
      <c r="E880" s="323"/>
      <c r="F880" s="323"/>
      <c r="G880" s="323" t="s">
        <v>176</v>
      </c>
      <c r="H880" s="323"/>
      <c r="I880" s="323"/>
      <c r="J880" s="169">
        <v>0</v>
      </c>
    </row>
    <row r="881" spans="1:10" s="293" customFormat="1" ht="20.100000000000001" customHeight="1" x14ac:dyDescent="0.2">
      <c r="A881" s="323"/>
      <c r="B881" s="323"/>
      <c r="C881" s="323"/>
      <c r="D881" s="323"/>
      <c r="E881" s="323"/>
      <c r="F881" s="323"/>
      <c r="G881" s="323" t="s">
        <v>177</v>
      </c>
      <c r="H881" s="323"/>
      <c r="I881" s="323"/>
      <c r="J881" s="169">
        <v>0</v>
      </c>
    </row>
    <row r="882" spans="1:10" s="293" customFormat="1" ht="20.100000000000001" customHeight="1" x14ac:dyDescent="0.2">
      <c r="A882" s="323"/>
      <c r="B882" s="323"/>
      <c r="C882" s="323"/>
      <c r="D882" s="323"/>
      <c r="E882" s="323"/>
      <c r="F882" s="323"/>
      <c r="G882" s="323" t="s">
        <v>178</v>
      </c>
      <c r="H882" s="323"/>
      <c r="I882" s="323"/>
      <c r="J882" s="169">
        <v>19.350000000000001</v>
      </c>
    </row>
    <row r="883" spans="1:10" s="293" customFormat="1" ht="20.100000000000001" customHeight="1" x14ac:dyDescent="0.2">
      <c r="A883" s="323"/>
      <c r="B883" s="323"/>
      <c r="C883" s="323"/>
      <c r="D883" s="323"/>
      <c r="E883" s="323"/>
      <c r="F883" s="323"/>
      <c r="G883" s="323" t="s">
        <v>179</v>
      </c>
      <c r="H883" s="323"/>
      <c r="I883" s="323"/>
      <c r="J883" s="169">
        <v>17.750399999999999</v>
      </c>
    </row>
    <row r="884" spans="1:10" s="293" customFormat="1" x14ac:dyDescent="0.2">
      <c r="A884" s="301"/>
      <c r="B884" s="301"/>
      <c r="C884" s="301"/>
      <c r="D884" s="301"/>
      <c r="E884" s="301" t="s">
        <v>119</v>
      </c>
      <c r="F884" s="178">
        <v>0.82676289999999997</v>
      </c>
      <c r="G884" s="301" t="s">
        <v>120</v>
      </c>
      <c r="H884" s="178">
        <v>0.69</v>
      </c>
      <c r="I884" s="301" t="s">
        <v>121</v>
      </c>
      <c r="J884" s="178">
        <v>1.5228146</v>
      </c>
    </row>
    <row r="885" spans="1:10" s="293" customFormat="1" ht="15" thickBot="1" x14ac:dyDescent="0.25">
      <c r="A885" s="301"/>
      <c r="B885" s="301"/>
      <c r="C885" s="301"/>
      <c r="D885" s="301"/>
      <c r="E885" s="301" t="s">
        <v>122</v>
      </c>
      <c r="F885" s="178">
        <v>5.2</v>
      </c>
      <c r="G885" s="301"/>
      <c r="H885" s="322" t="s">
        <v>123</v>
      </c>
      <c r="I885" s="322"/>
      <c r="J885" s="178">
        <v>22.95</v>
      </c>
    </row>
    <row r="886" spans="1:10" s="293" customFormat="1" ht="0.95" customHeight="1" thickTop="1" x14ac:dyDescent="0.2">
      <c r="A886" s="164"/>
      <c r="B886" s="164"/>
      <c r="C886" s="164"/>
      <c r="D886" s="164"/>
      <c r="E886" s="164"/>
      <c r="F886" s="164"/>
      <c r="G886" s="164"/>
      <c r="H886" s="164"/>
      <c r="I886" s="164"/>
      <c r="J886" s="164"/>
    </row>
    <row r="887" spans="1:10" s="293" customFormat="1" ht="18" customHeight="1" x14ac:dyDescent="0.2">
      <c r="A887" s="302"/>
      <c r="B887" s="306" t="s">
        <v>2</v>
      </c>
      <c r="C887" s="302" t="s">
        <v>3</v>
      </c>
      <c r="D887" s="302" t="s">
        <v>4</v>
      </c>
      <c r="E887" s="327" t="s">
        <v>107</v>
      </c>
      <c r="F887" s="327"/>
      <c r="G887" s="310" t="s">
        <v>5</v>
      </c>
      <c r="H887" s="306" t="s">
        <v>6</v>
      </c>
      <c r="I887" s="306" t="s">
        <v>7</v>
      </c>
      <c r="J887" s="306" t="s">
        <v>8</v>
      </c>
    </row>
    <row r="888" spans="1:10" s="293" customFormat="1" ht="36" customHeight="1" x14ac:dyDescent="0.2">
      <c r="A888" s="303" t="s">
        <v>108</v>
      </c>
      <c r="B888" s="296" t="s">
        <v>476</v>
      </c>
      <c r="C888" s="303" t="s">
        <v>28</v>
      </c>
      <c r="D888" s="303" t="s">
        <v>477</v>
      </c>
      <c r="E888" s="326" t="s">
        <v>896</v>
      </c>
      <c r="F888" s="326"/>
      <c r="G888" s="295" t="s">
        <v>201</v>
      </c>
      <c r="H888" s="173">
        <v>1</v>
      </c>
      <c r="I888" s="297">
        <v>20.12</v>
      </c>
      <c r="J888" s="297">
        <v>20.12</v>
      </c>
    </row>
    <row r="889" spans="1:10" s="293" customFormat="1" ht="15" customHeight="1" x14ac:dyDescent="0.2">
      <c r="A889" s="327" t="s">
        <v>161</v>
      </c>
      <c r="B889" s="324" t="s">
        <v>2</v>
      </c>
      <c r="C889" s="327" t="s">
        <v>3</v>
      </c>
      <c r="D889" s="327" t="s">
        <v>162</v>
      </c>
      <c r="E889" s="324" t="s">
        <v>163</v>
      </c>
      <c r="F889" s="328" t="s">
        <v>164</v>
      </c>
      <c r="G889" s="324"/>
      <c r="H889" s="328" t="s">
        <v>165</v>
      </c>
      <c r="I889" s="324"/>
      <c r="J889" s="324" t="s">
        <v>166</v>
      </c>
    </row>
    <row r="890" spans="1:10" s="293" customFormat="1" ht="15" customHeight="1" x14ac:dyDescent="0.2">
      <c r="A890" s="324"/>
      <c r="B890" s="324"/>
      <c r="C890" s="324"/>
      <c r="D890" s="324"/>
      <c r="E890" s="324"/>
      <c r="F890" s="306" t="s">
        <v>167</v>
      </c>
      <c r="G890" s="306" t="s">
        <v>168</v>
      </c>
      <c r="H890" s="306" t="s">
        <v>167</v>
      </c>
      <c r="I890" s="306" t="s">
        <v>168</v>
      </c>
      <c r="J890" s="324"/>
    </row>
    <row r="891" spans="1:10" s="293" customFormat="1" ht="24" customHeight="1" x14ac:dyDescent="0.2">
      <c r="A891" s="305" t="s">
        <v>117</v>
      </c>
      <c r="B891" s="175" t="s">
        <v>472</v>
      </c>
      <c r="C891" s="305" t="s">
        <v>28</v>
      </c>
      <c r="D891" s="305" t="s">
        <v>473</v>
      </c>
      <c r="E891" s="177">
        <v>1</v>
      </c>
      <c r="F891" s="176">
        <v>1</v>
      </c>
      <c r="G891" s="176">
        <v>0</v>
      </c>
      <c r="H891" s="307">
        <v>151.3852</v>
      </c>
      <c r="I891" s="307">
        <v>40.550199999999997</v>
      </c>
      <c r="J891" s="307">
        <v>151.3852</v>
      </c>
    </row>
    <row r="892" spans="1:10" s="293" customFormat="1" ht="20.100000000000001" customHeight="1" x14ac:dyDescent="0.2">
      <c r="A892" s="323"/>
      <c r="B892" s="323"/>
      <c r="C892" s="323"/>
      <c r="D892" s="323"/>
      <c r="E892" s="323"/>
      <c r="F892" s="323"/>
      <c r="G892" s="323" t="s">
        <v>173</v>
      </c>
      <c r="H892" s="323"/>
      <c r="I892" s="323"/>
      <c r="J892" s="169">
        <v>151.3852</v>
      </c>
    </row>
    <row r="893" spans="1:10" s="293" customFormat="1" ht="20.100000000000001" customHeight="1" x14ac:dyDescent="0.2">
      <c r="A893" s="302" t="s">
        <v>897</v>
      </c>
      <c r="B893" s="306" t="s">
        <v>2</v>
      </c>
      <c r="C893" s="302" t="s">
        <v>3</v>
      </c>
      <c r="D893" s="302" t="s">
        <v>174</v>
      </c>
      <c r="E893" s="306" t="s">
        <v>163</v>
      </c>
      <c r="F893" s="324" t="s">
        <v>898</v>
      </c>
      <c r="G893" s="324"/>
      <c r="H893" s="324"/>
      <c r="I893" s="324"/>
      <c r="J893" s="306" t="s">
        <v>166</v>
      </c>
    </row>
    <row r="894" spans="1:10" s="293" customFormat="1" ht="24" customHeight="1" x14ac:dyDescent="0.2">
      <c r="A894" s="305" t="s">
        <v>117</v>
      </c>
      <c r="B894" s="175" t="s">
        <v>899</v>
      </c>
      <c r="C894" s="305" t="s">
        <v>28</v>
      </c>
      <c r="D894" s="305" t="s">
        <v>900</v>
      </c>
      <c r="E894" s="177">
        <v>6</v>
      </c>
      <c r="F894" s="305"/>
      <c r="G894" s="305"/>
      <c r="H894" s="305"/>
      <c r="I894" s="307">
        <v>14.7332</v>
      </c>
      <c r="J894" s="307">
        <v>88.399199999999993</v>
      </c>
    </row>
    <row r="895" spans="1:10" s="293" customFormat="1" ht="20.100000000000001" customHeight="1" x14ac:dyDescent="0.2">
      <c r="A895" s="323"/>
      <c r="B895" s="323"/>
      <c r="C895" s="323"/>
      <c r="D895" s="323"/>
      <c r="E895" s="323"/>
      <c r="F895" s="323"/>
      <c r="G895" s="323" t="s">
        <v>901</v>
      </c>
      <c r="H895" s="323"/>
      <c r="I895" s="323"/>
      <c r="J895" s="169">
        <v>88.399199999999993</v>
      </c>
    </row>
    <row r="896" spans="1:10" s="293" customFormat="1" ht="20.100000000000001" customHeight="1" x14ac:dyDescent="0.2">
      <c r="A896" s="323"/>
      <c r="B896" s="323"/>
      <c r="C896" s="323"/>
      <c r="D896" s="323"/>
      <c r="E896" s="323"/>
      <c r="F896" s="323"/>
      <c r="G896" s="323" t="s">
        <v>902</v>
      </c>
      <c r="H896" s="323"/>
      <c r="I896" s="323"/>
      <c r="J896" s="169">
        <v>0</v>
      </c>
    </row>
    <row r="897" spans="1:10" s="293" customFormat="1" ht="20.100000000000001" customHeight="1" x14ac:dyDescent="0.2">
      <c r="A897" s="323"/>
      <c r="B897" s="323"/>
      <c r="C897" s="323"/>
      <c r="D897" s="323"/>
      <c r="E897" s="323"/>
      <c r="F897" s="323"/>
      <c r="G897" s="323" t="s">
        <v>175</v>
      </c>
      <c r="H897" s="323"/>
      <c r="I897" s="323"/>
      <c r="J897" s="169">
        <v>239.78440000000001</v>
      </c>
    </row>
    <row r="898" spans="1:10" s="293" customFormat="1" ht="20.100000000000001" customHeight="1" x14ac:dyDescent="0.2">
      <c r="A898" s="323"/>
      <c r="B898" s="323"/>
      <c r="C898" s="323"/>
      <c r="D898" s="323"/>
      <c r="E898" s="323"/>
      <c r="F898" s="323"/>
      <c r="G898" s="323" t="s">
        <v>176</v>
      </c>
      <c r="H898" s="323"/>
      <c r="I898" s="323"/>
      <c r="J898" s="169">
        <v>0</v>
      </c>
    </row>
    <row r="899" spans="1:10" s="293" customFormat="1" ht="20.100000000000001" customHeight="1" x14ac:dyDescent="0.2">
      <c r="A899" s="323"/>
      <c r="B899" s="323"/>
      <c r="C899" s="323"/>
      <c r="D899" s="323"/>
      <c r="E899" s="323"/>
      <c r="F899" s="323"/>
      <c r="G899" s="323" t="s">
        <v>177</v>
      </c>
      <c r="H899" s="323"/>
      <c r="I899" s="323"/>
      <c r="J899" s="169">
        <v>0</v>
      </c>
    </row>
    <row r="900" spans="1:10" s="293" customFormat="1" ht="20.100000000000001" customHeight="1" x14ac:dyDescent="0.2">
      <c r="A900" s="323"/>
      <c r="B900" s="323"/>
      <c r="C900" s="323"/>
      <c r="D900" s="323"/>
      <c r="E900" s="323"/>
      <c r="F900" s="323"/>
      <c r="G900" s="323" t="s">
        <v>178</v>
      </c>
      <c r="H900" s="323"/>
      <c r="I900" s="323"/>
      <c r="J900" s="169">
        <v>11.92</v>
      </c>
    </row>
    <row r="901" spans="1:10" s="293" customFormat="1" ht="20.100000000000001" customHeight="1" x14ac:dyDescent="0.2">
      <c r="A901" s="323"/>
      <c r="B901" s="323"/>
      <c r="C901" s="323"/>
      <c r="D901" s="323"/>
      <c r="E901" s="323"/>
      <c r="F901" s="323"/>
      <c r="G901" s="323" t="s">
        <v>179</v>
      </c>
      <c r="H901" s="323"/>
      <c r="I901" s="323"/>
      <c r="J901" s="169">
        <v>20.116199999999999</v>
      </c>
    </row>
    <row r="902" spans="1:10" s="293" customFormat="1" x14ac:dyDescent="0.2">
      <c r="A902" s="301"/>
      <c r="B902" s="301"/>
      <c r="C902" s="301"/>
      <c r="D902" s="301"/>
      <c r="E902" s="301" t="s">
        <v>119</v>
      </c>
      <c r="F902" s="178">
        <v>4.0263048000000001</v>
      </c>
      <c r="G902" s="301" t="s">
        <v>120</v>
      </c>
      <c r="H902" s="178">
        <v>3.39</v>
      </c>
      <c r="I902" s="301" t="s">
        <v>121</v>
      </c>
      <c r="J902" s="178">
        <v>7.4160507999999998</v>
      </c>
    </row>
    <row r="903" spans="1:10" s="293" customFormat="1" ht="15" thickBot="1" x14ac:dyDescent="0.25">
      <c r="A903" s="301"/>
      <c r="B903" s="301"/>
      <c r="C903" s="301"/>
      <c r="D903" s="301"/>
      <c r="E903" s="301" t="s">
        <v>122</v>
      </c>
      <c r="F903" s="178">
        <v>5.9</v>
      </c>
      <c r="G903" s="301"/>
      <c r="H903" s="322" t="s">
        <v>123</v>
      </c>
      <c r="I903" s="322"/>
      <c r="J903" s="178">
        <v>26.02</v>
      </c>
    </row>
    <row r="904" spans="1:10" s="293" customFormat="1" ht="0.95" customHeight="1" thickTop="1" x14ac:dyDescent="0.2">
      <c r="A904" s="164"/>
      <c r="B904" s="164"/>
      <c r="C904" s="164"/>
      <c r="D904" s="164"/>
      <c r="E904" s="164"/>
      <c r="F904" s="164"/>
      <c r="G904" s="164"/>
      <c r="H904" s="164"/>
      <c r="I904" s="164"/>
      <c r="J904" s="164"/>
    </row>
    <row r="905" spans="1:10" s="293" customFormat="1" ht="18" customHeight="1" x14ac:dyDescent="0.2">
      <c r="A905" s="302"/>
      <c r="B905" s="306" t="s">
        <v>2</v>
      </c>
      <c r="C905" s="302" t="s">
        <v>3</v>
      </c>
      <c r="D905" s="302" t="s">
        <v>4</v>
      </c>
      <c r="E905" s="327" t="s">
        <v>107</v>
      </c>
      <c r="F905" s="327"/>
      <c r="G905" s="310" t="s">
        <v>5</v>
      </c>
      <c r="H905" s="306" t="s">
        <v>6</v>
      </c>
      <c r="I905" s="306" t="s">
        <v>7</v>
      </c>
      <c r="J905" s="306" t="s">
        <v>8</v>
      </c>
    </row>
    <row r="906" spans="1:10" s="293" customFormat="1" ht="24" customHeight="1" x14ac:dyDescent="0.2">
      <c r="A906" s="303" t="s">
        <v>108</v>
      </c>
      <c r="B906" s="296" t="s">
        <v>49</v>
      </c>
      <c r="C906" s="303" t="s">
        <v>28</v>
      </c>
      <c r="D906" s="303" t="s">
        <v>50</v>
      </c>
      <c r="E906" s="326" t="s">
        <v>896</v>
      </c>
      <c r="F906" s="326"/>
      <c r="G906" s="295" t="s">
        <v>35</v>
      </c>
      <c r="H906" s="173">
        <v>1</v>
      </c>
      <c r="I906" s="297">
        <v>489.78</v>
      </c>
      <c r="J906" s="297">
        <v>489.78</v>
      </c>
    </row>
    <row r="907" spans="1:10" s="293" customFormat="1" ht="15" customHeight="1" x14ac:dyDescent="0.2">
      <c r="A907" s="327" t="s">
        <v>161</v>
      </c>
      <c r="B907" s="324" t="s">
        <v>2</v>
      </c>
      <c r="C907" s="327" t="s">
        <v>3</v>
      </c>
      <c r="D907" s="327" t="s">
        <v>162</v>
      </c>
      <c r="E907" s="324" t="s">
        <v>163</v>
      </c>
      <c r="F907" s="328" t="s">
        <v>164</v>
      </c>
      <c r="G907" s="324"/>
      <c r="H907" s="328" t="s">
        <v>165</v>
      </c>
      <c r="I907" s="324"/>
      <c r="J907" s="324" t="s">
        <v>166</v>
      </c>
    </row>
    <row r="908" spans="1:10" s="293" customFormat="1" ht="15" customHeight="1" x14ac:dyDescent="0.2">
      <c r="A908" s="324"/>
      <c r="B908" s="324"/>
      <c r="C908" s="324"/>
      <c r="D908" s="324"/>
      <c r="E908" s="324"/>
      <c r="F908" s="306" t="s">
        <v>167</v>
      </c>
      <c r="G908" s="306" t="s">
        <v>168</v>
      </c>
      <c r="H908" s="306" t="s">
        <v>167</v>
      </c>
      <c r="I908" s="306" t="s">
        <v>168</v>
      </c>
      <c r="J908" s="324"/>
    </row>
    <row r="909" spans="1:10" s="293" customFormat="1" ht="24" customHeight="1" x14ac:dyDescent="0.2">
      <c r="A909" s="305" t="s">
        <v>117</v>
      </c>
      <c r="B909" s="175" t="s">
        <v>478</v>
      </c>
      <c r="C909" s="305" t="s">
        <v>28</v>
      </c>
      <c r="D909" s="305" t="s">
        <v>479</v>
      </c>
      <c r="E909" s="177">
        <v>1</v>
      </c>
      <c r="F909" s="176">
        <v>0.13</v>
      </c>
      <c r="G909" s="176">
        <v>0.87</v>
      </c>
      <c r="H909" s="307">
        <v>0.95469999999999999</v>
      </c>
      <c r="I909" s="307">
        <v>0.62119999999999997</v>
      </c>
      <c r="J909" s="307">
        <v>0.66459999999999997</v>
      </c>
    </row>
    <row r="910" spans="1:10" s="293" customFormat="1" ht="24" customHeight="1" x14ac:dyDescent="0.2">
      <c r="A910" s="305" t="s">
        <v>117</v>
      </c>
      <c r="B910" s="175" t="s">
        <v>480</v>
      </c>
      <c r="C910" s="305" t="s">
        <v>28</v>
      </c>
      <c r="D910" s="305" t="s">
        <v>481</v>
      </c>
      <c r="E910" s="177">
        <v>1</v>
      </c>
      <c r="F910" s="176">
        <v>1</v>
      </c>
      <c r="G910" s="176">
        <v>0</v>
      </c>
      <c r="H910" s="307">
        <v>35.005800000000001</v>
      </c>
      <c r="I910" s="307">
        <v>20.696000000000002</v>
      </c>
      <c r="J910" s="307">
        <v>35.005800000000001</v>
      </c>
    </row>
    <row r="911" spans="1:10" s="293" customFormat="1" ht="24" customHeight="1" x14ac:dyDescent="0.2">
      <c r="A911" s="305" t="s">
        <v>117</v>
      </c>
      <c r="B911" s="175" t="s">
        <v>482</v>
      </c>
      <c r="C911" s="305" t="s">
        <v>28</v>
      </c>
      <c r="D911" s="305" t="s">
        <v>483</v>
      </c>
      <c r="E911" s="177">
        <v>4</v>
      </c>
      <c r="F911" s="176">
        <v>0.93</v>
      </c>
      <c r="G911" s="176">
        <v>7.0000000000000007E-2</v>
      </c>
      <c r="H911" s="307">
        <v>0.34639999999999999</v>
      </c>
      <c r="I911" s="307">
        <v>0.2321</v>
      </c>
      <c r="J911" s="307">
        <v>1.3535999999999999</v>
      </c>
    </row>
    <row r="912" spans="1:10" s="293" customFormat="1" ht="20.100000000000001" customHeight="1" x14ac:dyDescent="0.2">
      <c r="A912" s="323"/>
      <c r="B912" s="323"/>
      <c r="C912" s="323"/>
      <c r="D912" s="323"/>
      <c r="E912" s="323"/>
      <c r="F912" s="323"/>
      <c r="G912" s="323" t="s">
        <v>173</v>
      </c>
      <c r="H912" s="323"/>
      <c r="I912" s="323"/>
      <c r="J912" s="169">
        <v>37.024000000000001</v>
      </c>
    </row>
    <row r="913" spans="1:10" s="293" customFormat="1" ht="20.100000000000001" customHeight="1" x14ac:dyDescent="0.2">
      <c r="A913" s="302" t="s">
        <v>897</v>
      </c>
      <c r="B913" s="306" t="s">
        <v>2</v>
      </c>
      <c r="C913" s="302" t="s">
        <v>3</v>
      </c>
      <c r="D913" s="302" t="s">
        <v>174</v>
      </c>
      <c r="E913" s="306" t="s">
        <v>163</v>
      </c>
      <c r="F913" s="324" t="s">
        <v>898</v>
      </c>
      <c r="G913" s="324"/>
      <c r="H913" s="324"/>
      <c r="I913" s="324"/>
      <c r="J913" s="306" t="s">
        <v>166</v>
      </c>
    </row>
    <row r="914" spans="1:10" s="293" customFormat="1" ht="24" customHeight="1" x14ac:dyDescent="0.2">
      <c r="A914" s="305" t="s">
        <v>117</v>
      </c>
      <c r="B914" s="175" t="s">
        <v>899</v>
      </c>
      <c r="C914" s="305" t="s">
        <v>28</v>
      </c>
      <c r="D914" s="305" t="s">
        <v>900</v>
      </c>
      <c r="E914" s="177">
        <v>6</v>
      </c>
      <c r="F914" s="305"/>
      <c r="G914" s="305"/>
      <c r="H914" s="305"/>
      <c r="I914" s="307">
        <v>14.7332</v>
      </c>
      <c r="J914" s="307">
        <v>88.399199999999993</v>
      </c>
    </row>
    <row r="915" spans="1:10" s="293" customFormat="1" ht="20.100000000000001" customHeight="1" x14ac:dyDescent="0.2">
      <c r="A915" s="323"/>
      <c r="B915" s="323"/>
      <c r="C915" s="323"/>
      <c r="D915" s="323"/>
      <c r="E915" s="323"/>
      <c r="F915" s="323"/>
      <c r="G915" s="323" t="s">
        <v>901</v>
      </c>
      <c r="H915" s="323"/>
      <c r="I915" s="323"/>
      <c r="J915" s="169">
        <v>88.399199999999993</v>
      </c>
    </row>
    <row r="916" spans="1:10" s="293" customFormat="1" ht="20.100000000000001" customHeight="1" x14ac:dyDescent="0.2">
      <c r="A916" s="323"/>
      <c r="B916" s="323"/>
      <c r="C916" s="323"/>
      <c r="D916" s="323"/>
      <c r="E916" s="323"/>
      <c r="F916" s="323"/>
      <c r="G916" s="323" t="s">
        <v>902</v>
      </c>
      <c r="H916" s="323"/>
      <c r="I916" s="323"/>
      <c r="J916" s="169">
        <v>0</v>
      </c>
    </row>
    <row r="917" spans="1:10" s="293" customFormat="1" ht="20.100000000000001" customHeight="1" x14ac:dyDescent="0.2">
      <c r="A917" s="323"/>
      <c r="B917" s="323"/>
      <c r="C917" s="323"/>
      <c r="D917" s="323"/>
      <c r="E917" s="323"/>
      <c r="F917" s="323"/>
      <c r="G917" s="323" t="s">
        <v>175</v>
      </c>
      <c r="H917" s="323"/>
      <c r="I917" s="323"/>
      <c r="J917" s="169">
        <v>125.42319999999999</v>
      </c>
    </row>
    <row r="918" spans="1:10" s="293" customFormat="1" ht="20.100000000000001" customHeight="1" x14ac:dyDescent="0.2">
      <c r="A918" s="323"/>
      <c r="B918" s="323"/>
      <c r="C918" s="323"/>
      <c r="D918" s="323"/>
      <c r="E918" s="323"/>
      <c r="F918" s="323"/>
      <c r="G918" s="323" t="s">
        <v>176</v>
      </c>
      <c r="H918" s="323"/>
      <c r="I918" s="323"/>
      <c r="J918" s="169">
        <v>0</v>
      </c>
    </row>
    <row r="919" spans="1:10" s="293" customFormat="1" ht="20.100000000000001" customHeight="1" x14ac:dyDescent="0.2">
      <c r="A919" s="323"/>
      <c r="B919" s="323"/>
      <c r="C919" s="323"/>
      <c r="D919" s="323"/>
      <c r="E919" s="323"/>
      <c r="F919" s="323"/>
      <c r="G919" s="323" t="s">
        <v>177</v>
      </c>
      <c r="H919" s="323"/>
      <c r="I919" s="323"/>
      <c r="J919" s="169">
        <v>0</v>
      </c>
    </row>
    <row r="920" spans="1:10" s="293" customFormat="1" ht="20.100000000000001" customHeight="1" x14ac:dyDescent="0.2">
      <c r="A920" s="323"/>
      <c r="B920" s="323"/>
      <c r="C920" s="323"/>
      <c r="D920" s="323"/>
      <c r="E920" s="323"/>
      <c r="F920" s="323"/>
      <c r="G920" s="323" t="s">
        <v>178</v>
      </c>
      <c r="H920" s="323"/>
      <c r="I920" s="323"/>
      <c r="J920" s="169">
        <v>3.36</v>
      </c>
    </row>
    <row r="921" spans="1:10" s="293" customFormat="1" ht="20.100000000000001" customHeight="1" x14ac:dyDescent="0.2">
      <c r="A921" s="323"/>
      <c r="B921" s="323"/>
      <c r="C921" s="323"/>
      <c r="D921" s="323"/>
      <c r="E921" s="323"/>
      <c r="F921" s="323"/>
      <c r="G921" s="323" t="s">
        <v>179</v>
      </c>
      <c r="H921" s="323"/>
      <c r="I921" s="323"/>
      <c r="J921" s="169">
        <v>37.328299999999999</v>
      </c>
    </row>
    <row r="922" spans="1:10" s="293" customFormat="1" ht="20.100000000000001" customHeight="1" x14ac:dyDescent="0.2">
      <c r="A922" s="302" t="s">
        <v>195</v>
      </c>
      <c r="B922" s="306" t="s">
        <v>3</v>
      </c>
      <c r="C922" s="302" t="s">
        <v>2</v>
      </c>
      <c r="D922" s="302" t="s">
        <v>118</v>
      </c>
      <c r="E922" s="306" t="s">
        <v>163</v>
      </c>
      <c r="F922" s="306" t="s">
        <v>196</v>
      </c>
      <c r="G922" s="324" t="s">
        <v>197</v>
      </c>
      <c r="H922" s="324"/>
      <c r="I922" s="324"/>
      <c r="J922" s="306" t="s">
        <v>166</v>
      </c>
    </row>
    <row r="923" spans="1:10" s="293" customFormat="1" ht="24" customHeight="1" x14ac:dyDescent="0.2">
      <c r="A923" s="305" t="s">
        <v>117</v>
      </c>
      <c r="B923" s="175" t="s">
        <v>28</v>
      </c>
      <c r="C923" s="305" t="s">
        <v>484</v>
      </c>
      <c r="D923" s="305" t="s">
        <v>485</v>
      </c>
      <c r="E923" s="177">
        <v>21.599889999999998</v>
      </c>
      <c r="F923" s="174" t="s">
        <v>203</v>
      </c>
      <c r="G923" s="325">
        <v>5.35</v>
      </c>
      <c r="H923" s="325"/>
      <c r="I923" s="321"/>
      <c r="J923" s="307">
        <v>115.5594</v>
      </c>
    </row>
    <row r="924" spans="1:10" s="293" customFormat="1" ht="24" customHeight="1" x14ac:dyDescent="0.2">
      <c r="A924" s="305" t="s">
        <v>117</v>
      </c>
      <c r="B924" s="175" t="s">
        <v>28</v>
      </c>
      <c r="C924" s="305" t="s">
        <v>486</v>
      </c>
      <c r="D924" s="305" t="s">
        <v>487</v>
      </c>
      <c r="E924" s="177">
        <v>0.68442000000000003</v>
      </c>
      <c r="F924" s="174" t="s">
        <v>35</v>
      </c>
      <c r="G924" s="325">
        <v>59.9116</v>
      </c>
      <c r="H924" s="325"/>
      <c r="I924" s="321"/>
      <c r="J924" s="307">
        <v>41.0047</v>
      </c>
    </row>
    <row r="925" spans="1:10" s="293" customFormat="1" ht="24" customHeight="1" x14ac:dyDescent="0.2">
      <c r="A925" s="305" t="s">
        <v>117</v>
      </c>
      <c r="B925" s="175" t="s">
        <v>28</v>
      </c>
      <c r="C925" s="305" t="s">
        <v>935</v>
      </c>
      <c r="D925" s="305" t="s">
        <v>936</v>
      </c>
      <c r="E925" s="177">
        <v>0.54930000000000001</v>
      </c>
      <c r="F925" s="174" t="s">
        <v>35</v>
      </c>
      <c r="G925" s="325">
        <v>80.775099999999995</v>
      </c>
      <c r="H925" s="325"/>
      <c r="I925" s="321"/>
      <c r="J925" s="307">
        <v>44.369799999999998</v>
      </c>
    </row>
    <row r="926" spans="1:10" s="293" customFormat="1" ht="24" customHeight="1" x14ac:dyDescent="0.2">
      <c r="A926" s="305" t="s">
        <v>117</v>
      </c>
      <c r="B926" s="175" t="s">
        <v>28</v>
      </c>
      <c r="C926" s="305" t="s">
        <v>937</v>
      </c>
      <c r="D926" s="305" t="s">
        <v>938</v>
      </c>
      <c r="E926" s="177">
        <v>432.99772000000002</v>
      </c>
      <c r="F926" s="174" t="s">
        <v>203</v>
      </c>
      <c r="G926" s="325">
        <v>0.51</v>
      </c>
      <c r="H926" s="325"/>
      <c r="I926" s="321"/>
      <c r="J926" s="307">
        <v>220.8288</v>
      </c>
    </row>
    <row r="927" spans="1:10" s="293" customFormat="1" ht="24" customHeight="1" x14ac:dyDescent="0.2">
      <c r="A927" s="305" t="s">
        <v>117</v>
      </c>
      <c r="B927" s="175" t="s">
        <v>28</v>
      </c>
      <c r="C927" s="305" t="s">
        <v>488</v>
      </c>
      <c r="D927" s="305" t="s">
        <v>489</v>
      </c>
      <c r="E927" s="177">
        <v>2.1599900000000001</v>
      </c>
      <c r="F927" s="174" t="s">
        <v>204</v>
      </c>
      <c r="G927" s="325">
        <v>9.1750000000000007</v>
      </c>
      <c r="H927" s="325"/>
      <c r="I927" s="321"/>
      <c r="J927" s="307">
        <v>19.817900000000002</v>
      </c>
    </row>
    <row r="928" spans="1:10" s="293" customFormat="1" ht="20.100000000000001" customHeight="1" x14ac:dyDescent="0.2">
      <c r="A928" s="323"/>
      <c r="B928" s="323"/>
      <c r="C928" s="323"/>
      <c r="D928" s="323"/>
      <c r="E928" s="323"/>
      <c r="F928" s="323"/>
      <c r="G928" s="323" t="s">
        <v>198</v>
      </c>
      <c r="H928" s="323"/>
      <c r="I928" s="323"/>
      <c r="J928" s="169">
        <v>441.5806</v>
      </c>
    </row>
    <row r="929" spans="1:10" s="293" customFormat="1" ht="20.100000000000001" customHeight="1" x14ac:dyDescent="0.2">
      <c r="A929" s="302" t="s">
        <v>199</v>
      </c>
      <c r="B929" s="306" t="s">
        <v>3</v>
      </c>
      <c r="C929" s="302" t="s">
        <v>2</v>
      </c>
      <c r="D929" s="302" t="s">
        <v>200</v>
      </c>
      <c r="E929" s="306" t="s">
        <v>163</v>
      </c>
      <c r="F929" s="306" t="s">
        <v>196</v>
      </c>
      <c r="G929" s="306" t="s">
        <v>117</v>
      </c>
      <c r="H929" s="324" t="s">
        <v>197</v>
      </c>
      <c r="I929" s="324"/>
      <c r="J929" s="306" t="s">
        <v>166</v>
      </c>
    </row>
    <row r="930" spans="1:10" s="293" customFormat="1" ht="48" customHeight="1" x14ac:dyDescent="0.2">
      <c r="A930" s="304" t="s">
        <v>917</v>
      </c>
      <c r="B930" s="166" t="s">
        <v>28</v>
      </c>
      <c r="C930" s="304">
        <v>5914655</v>
      </c>
      <c r="D930" s="304" t="s">
        <v>490</v>
      </c>
      <c r="E930" s="168">
        <v>2.1600000000000001E-2</v>
      </c>
      <c r="F930" s="165" t="s">
        <v>201</v>
      </c>
      <c r="G930" s="309" t="s">
        <v>484</v>
      </c>
      <c r="H930" s="337">
        <v>20.12</v>
      </c>
      <c r="I930" s="329"/>
      <c r="J930" s="309">
        <v>0.43459999999999999</v>
      </c>
    </row>
    <row r="931" spans="1:10" s="293" customFormat="1" ht="36" customHeight="1" x14ac:dyDescent="0.2">
      <c r="A931" s="304" t="s">
        <v>917</v>
      </c>
      <c r="B931" s="166" t="s">
        <v>28</v>
      </c>
      <c r="C931" s="304">
        <v>5914647</v>
      </c>
      <c r="D931" s="304" t="s">
        <v>491</v>
      </c>
      <c r="E931" s="168">
        <v>1.0266299999999999</v>
      </c>
      <c r="F931" s="165" t="s">
        <v>201</v>
      </c>
      <c r="G931" s="309" t="s">
        <v>486</v>
      </c>
      <c r="H931" s="337">
        <v>0.91</v>
      </c>
      <c r="I931" s="329"/>
      <c r="J931" s="309">
        <v>0.93420000000000003</v>
      </c>
    </row>
    <row r="932" spans="1:10" s="293" customFormat="1" ht="36" customHeight="1" x14ac:dyDescent="0.2">
      <c r="A932" s="304" t="s">
        <v>917</v>
      </c>
      <c r="B932" s="166" t="s">
        <v>28</v>
      </c>
      <c r="C932" s="304">
        <v>5914647</v>
      </c>
      <c r="D932" s="304" t="s">
        <v>939</v>
      </c>
      <c r="E932" s="168">
        <v>0.82394999999999996</v>
      </c>
      <c r="F932" s="165" t="s">
        <v>201</v>
      </c>
      <c r="G932" s="309" t="s">
        <v>935</v>
      </c>
      <c r="H932" s="337">
        <v>0.91</v>
      </c>
      <c r="I932" s="329"/>
      <c r="J932" s="309">
        <v>0.74980000000000002</v>
      </c>
    </row>
    <row r="933" spans="1:10" s="293" customFormat="1" ht="36" customHeight="1" x14ac:dyDescent="0.2">
      <c r="A933" s="304" t="s">
        <v>917</v>
      </c>
      <c r="B933" s="166" t="s">
        <v>28</v>
      </c>
      <c r="C933" s="304">
        <v>5914655</v>
      </c>
      <c r="D933" s="304" t="s">
        <v>940</v>
      </c>
      <c r="E933" s="168">
        <v>0.433</v>
      </c>
      <c r="F933" s="165" t="s">
        <v>201</v>
      </c>
      <c r="G933" s="309" t="s">
        <v>937</v>
      </c>
      <c r="H933" s="337">
        <v>20.12</v>
      </c>
      <c r="I933" s="329"/>
      <c r="J933" s="309">
        <v>8.7119999999999997</v>
      </c>
    </row>
    <row r="934" spans="1:10" s="293" customFormat="1" ht="36" customHeight="1" x14ac:dyDescent="0.2">
      <c r="A934" s="304" t="s">
        <v>917</v>
      </c>
      <c r="B934" s="166" t="s">
        <v>28</v>
      </c>
      <c r="C934" s="304">
        <v>5914655</v>
      </c>
      <c r="D934" s="304" t="s">
        <v>492</v>
      </c>
      <c r="E934" s="168">
        <v>2.16E-3</v>
      </c>
      <c r="F934" s="165" t="s">
        <v>201</v>
      </c>
      <c r="G934" s="309" t="s">
        <v>488</v>
      </c>
      <c r="H934" s="337">
        <v>20.12</v>
      </c>
      <c r="I934" s="329"/>
      <c r="J934" s="309">
        <v>4.3499999999999997E-2</v>
      </c>
    </row>
    <row r="935" spans="1:10" s="293" customFormat="1" ht="20.100000000000001" customHeight="1" x14ac:dyDescent="0.2">
      <c r="A935" s="323"/>
      <c r="B935" s="323"/>
      <c r="C935" s="323"/>
      <c r="D935" s="323"/>
      <c r="E935" s="323"/>
      <c r="F935" s="323"/>
      <c r="G935" s="323" t="s">
        <v>202</v>
      </c>
      <c r="H935" s="323"/>
      <c r="I935" s="323"/>
      <c r="J935" s="169">
        <v>10.8741</v>
      </c>
    </row>
    <row r="936" spans="1:10" s="293" customFormat="1" x14ac:dyDescent="0.2">
      <c r="A936" s="301"/>
      <c r="B936" s="301"/>
      <c r="C936" s="301"/>
      <c r="D936" s="301"/>
      <c r="E936" s="301" t="s">
        <v>119</v>
      </c>
      <c r="F936" s="178">
        <v>16.122827000000001</v>
      </c>
      <c r="G936" s="301" t="s">
        <v>120</v>
      </c>
      <c r="H936" s="178">
        <v>13.58</v>
      </c>
      <c r="I936" s="301" t="s">
        <v>121</v>
      </c>
      <c r="J936" s="178">
        <v>29.696635000000001</v>
      </c>
    </row>
    <row r="937" spans="1:10" s="293" customFormat="1" ht="15" thickBot="1" x14ac:dyDescent="0.25">
      <c r="A937" s="301"/>
      <c r="B937" s="301"/>
      <c r="C937" s="301"/>
      <c r="D937" s="301"/>
      <c r="E937" s="301" t="s">
        <v>122</v>
      </c>
      <c r="F937" s="178">
        <v>143.75</v>
      </c>
      <c r="G937" s="301"/>
      <c r="H937" s="322" t="s">
        <v>123</v>
      </c>
      <c r="I937" s="322"/>
      <c r="J937" s="178">
        <v>633.53</v>
      </c>
    </row>
    <row r="938" spans="1:10" s="293" customFormat="1" ht="0.95" customHeight="1" thickTop="1" x14ac:dyDescent="0.2">
      <c r="A938" s="164"/>
      <c r="B938" s="164"/>
      <c r="C938" s="164"/>
      <c r="D938" s="164"/>
      <c r="E938" s="164"/>
      <c r="F938" s="164"/>
      <c r="G938" s="164"/>
      <c r="H938" s="164"/>
      <c r="I938" s="164"/>
      <c r="J938" s="164"/>
    </row>
    <row r="939" spans="1:10" s="293" customFormat="1" ht="18" customHeight="1" x14ac:dyDescent="0.2">
      <c r="A939" s="302"/>
      <c r="B939" s="306" t="s">
        <v>2</v>
      </c>
      <c r="C939" s="302" t="s">
        <v>3</v>
      </c>
      <c r="D939" s="302" t="s">
        <v>4</v>
      </c>
      <c r="E939" s="327" t="s">
        <v>107</v>
      </c>
      <c r="F939" s="327"/>
      <c r="G939" s="310" t="s">
        <v>5</v>
      </c>
      <c r="H939" s="306" t="s">
        <v>6</v>
      </c>
      <c r="I939" s="306" t="s">
        <v>7</v>
      </c>
      <c r="J939" s="306" t="s">
        <v>8</v>
      </c>
    </row>
    <row r="940" spans="1:10" s="293" customFormat="1" ht="24" customHeight="1" x14ac:dyDescent="0.2">
      <c r="A940" s="303" t="s">
        <v>108</v>
      </c>
      <c r="B940" s="296" t="s">
        <v>622</v>
      </c>
      <c r="C940" s="303" t="s">
        <v>20</v>
      </c>
      <c r="D940" s="303" t="s">
        <v>623</v>
      </c>
      <c r="E940" s="326" t="s">
        <v>109</v>
      </c>
      <c r="F940" s="326"/>
      <c r="G940" s="295" t="s">
        <v>13</v>
      </c>
      <c r="H940" s="173">
        <v>1</v>
      </c>
      <c r="I940" s="297">
        <v>12295.89</v>
      </c>
      <c r="J940" s="297">
        <v>12295.89</v>
      </c>
    </row>
    <row r="941" spans="1:10" s="293" customFormat="1" ht="24" customHeight="1" x14ac:dyDescent="0.2">
      <c r="A941" s="304" t="s">
        <v>110</v>
      </c>
      <c r="B941" s="166" t="s">
        <v>715</v>
      </c>
      <c r="C941" s="304" t="s">
        <v>12</v>
      </c>
      <c r="D941" s="304" t="s">
        <v>716</v>
      </c>
      <c r="E941" s="329" t="s">
        <v>113</v>
      </c>
      <c r="F941" s="329"/>
      <c r="G941" s="165" t="s">
        <v>114</v>
      </c>
      <c r="H941" s="168">
        <v>424</v>
      </c>
      <c r="I941" s="167">
        <v>16.48</v>
      </c>
      <c r="J941" s="167">
        <v>6987.52</v>
      </c>
    </row>
    <row r="942" spans="1:10" s="293" customFormat="1" ht="24" customHeight="1" x14ac:dyDescent="0.2">
      <c r="A942" s="304" t="s">
        <v>110</v>
      </c>
      <c r="B942" s="166" t="s">
        <v>671</v>
      </c>
      <c r="C942" s="304" t="s">
        <v>12</v>
      </c>
      <c r="D942" s="304" t="s">
        <v>672</v>
      </c>
      <c r="E942" s="329" t="s">
        <v>113</v>
      </c>
      <c r="F942" s="329"/>
      <c r="G942" s="165" t="s">
        <v>114</v>
      </c>
      <c r="H942" s="168">
        <v>424</v>
      </c>
      <c r="I942" s="167">
        <v>9.7100000000000009</v>
      </c>
      <c r="J942" s="167">
        <v>4117.04</v>
      </c>
    </row>
    <row r="943" spans="1:10" s="293" customFormat="1" ht="24" customHeight="1" x14ac:dyDescent="0.2">
      <c r="A943" s="305" t="s">
        <v>117</v>
      </c>
      <c r="B943" s="175" t="s">
        <v>717</v>
      </c>
      <c r="C943" s="305" t="s">
        <v>12</v>
      </c>
      <c r="D943" s="305" t="s">
        <v>718</v>
      </c>
      <c r="E943" s="321" t="s">
        <v>185</v>
      </c>
      <c r="F943" s="321"/>
      <c r="G943" s="174" t="s">
        <v>13</v>
      </c>
      <c r="H943" s="177">
        <v>1</v>
      </c>
      <c r="I943" s="176">
        <v>468.07</v>
      </c>
      <c r="J943" s="176">
        <v>468.07</v>
      </c>
    </row>
    <row r="944" spans="1:10" s="293" customFormat="1" ht="36" customHeight="1" x14ac:dyDescent="0.2">
      <c r="A944" s="305" t="s">
        <v>117</v>
      </c>
      <c r="B944" s="175" t="s">
        <v>719</v>
      </c>
      <c r="C944" s="305" t="s">
        <v>12</v>
      </c>
      <c r="D944" s="305" t="s">
        <v>720</v>
      </c>
      <c r="E944" s="321" t="s">
        <v>118</v>
      </c>
      <c r="F944" s="321"/>
      <c r="G944" s="174" t="s">
        <v>13</v>
      </c>
      <c r="H944" s="177">
        <v>43</v>
      </c>
      <c r="I944" s="176">
        <v>16.82</v>
      </c>
      <c r="J944" s="176">
        <v>723.26</v>
      </c>
    </row>
    <row r="945" spans="1:10" s="293" customFormat="1" x14ac:dyDescent="0.2">
      <c r="A945" s="301"/>
      <c r="B945" s="301"/>
      <c r="C945" s="301"/>
      <c r="D945" s="301"/>
      <c r="E945" s="301" t="s">
        <v>119</v>
      </c>
      <c r="F945" s="178">
        <v>4953.8411422999998</v>
      </c>
      <c r="G945" s="301" t="s">
        <v>120</v>
      </c>
      <c r="H945" s="178">
        <v>4170.6400000000003</v>
      </c>
      <c r="I945" s="301" t="s">
        <v>121</v>
      </c>
      <c r="J945" s="178">
        <v>9124.48</v>
      </c>
    </row>
    <row r="946" spans="1:10" s="293" customFormat="1" ht="15" thickBot="1" x14ac:dyDescent="0.25">
      <c r="A946" s="301"/>
      <c r="B946" s="301"/>
      <c r="C946" s="301"/>
      <c r="D946" s="301"/>
      <c r="E946" s="301" t="s">
        <v>122</v>
      </c>
      <c r="F946" s="178">
        <v>3608.84</v>
      </c>
      <c r="G946" s="301"/>
      <c r="H946" s="322" t="s">
        <v>123</v>
      </c>
      <c r="I946" s="322"/>
      <c r="J946" s="178">
        <v>15904.73</v>
      </c>
    </row>
    <row r="947" spans="1:10" s="293" customFormat="1" ht="0.95" customHeight="1" thickTop="1" x14ac:dyDescent="0.2">
      <c r="A947" s="164"/>
      <c r="B947" s="164"/>
      <c r="C947" s="164"/>
      <c r="D947" s="164"/>
      <c r="E947" s="164"/>
      <c r="F947" s="164"/>
      <c r="G947" s="164"/>
      <c r="H947" s="164"/>
      <c r="I947" s="164"/>
      <c r="J947" s="164"/>
    </row>
    <row r="948" spans="1:10" s="293" customFormat="1" ht="18" customHeight="1" x14ac:dyDescent="0.2">
      <c r="A948" s="302"/>
      <c r="B948" s="306" t="s">
        <v>2</v>
      </c>
      <c r="C948" s="302" t="s">
        <v>3</v>
      </c>
      <c r="D948" s="302" t="s">
        <v>4</v>
      </c>
      <c r="E948" s="327" t="s">
        <v>107</v>
      </c>
      <c r="F948" s="327"/>
      <c r="G948" s="310" t="s">
        <v>5</v>
      </c>
      <c r="H948" s="306" t="s">
        <v>6</v>
      </c>
      <c r="I948" s="306" t="s">
        <v>7</v>
      </c>
      <c r="J948" s="306" t="s">
        <v>8</v>
      </c>
    </row>
    <row r="949" spans="1:10" s="293" customFormat="1" ht="24" customHeight="1" x14ac:dyDescent="0.2">
      <c r="A949" s="303" t="s">
        <v>108</v>
      </c>
      <c r="B949" s="296" t="s">
        <v>111</v>
      </c>
      <c r="C949" s="303" t="s">
        <v>12</v>
      </c>
      <c r="D949" s="303" t="s">
        <v>112</v>
      </c>
      <c r="E949" s="326" t="s">
        <v>113</v>
      </c>
      <c r="F949" s="326"/>
      <c r="G949" s="295" t="s">
        <v>114</v>
      </c>
      <c r="H949" s="173">
        <v>1</v>
      </c>
      <c r="I949" s="297">
        <v>18.04</v>
      </c>
      <c r="J949" s="297">
        <v>18.04</v>
      </c>
    </row>
    <row r="950" spans="1:10" s="293" customFormat="1" ht="24" customHeight="1" x14ac:dyDescent="0.2">
      <c r="A950" s="304" t="s">
        <v>110</v>
      </c>
      <c r="B950" s="166" t="s">
        <v>438</v>
      </c>
      <c r="C950" s="304" t="s">
        <v>12</v>
      </c>
      <c r="D950" s="304" t="s">
        <v>439</v>
      </c>
      <c r="E950" s="329" t="s">
        <v>113</v>
      </c>
      <c r="F950" s="329"/>
      <c r="G950" s="165" t="s">
        <v>114</v>
      </c>
      <c r="H950" s="168">
        <v>1</v>
      </c>
      <c r="I950" s="167">
        <v>0.39</v>
      </c>
      <c r="J950" s="167">
        <v>0.39</v>
      </c>
    </row>
    <row r="951" spans="1:10" s="293" customFormat="1" ht="24" customHeight="1" x14ac:dyDescent="0.2">
      <c r="A951" s="305" t="s">
        <v>117</v>
      </c>
      <c r="B951" s="175" t="s">
        <v>355</v>
      </c>
      <c r="C951" s="305" t="s">
        <v>12</v>
      </c>
      <c r="D951" s="305" t="s">
        <v>356</v>
      </c>
      <c r="E951" s="321" t="s">
        <v>157</v>
      </c>
      <c r="F951" s="321"/>
      <c r="G951" s="174" t="s">
        <v>114</v>
      </c>
      <c r="H951" s="177">
        <v>1</v>
      </c>
      <c r="I951" s="176">
        <v>0.01</v>
      </c>
      <c r="J951" s="176">
        <v>0.01</v>
      </c>
    </row>
    <row r="952" spans="1:10" s="293" customFormat="1" ht="24" customHeight="1" x14ac:dyDescent="0.2">
      <c r="A952" s="305" t="s">
        <v>117</v>
      </c>
      <c r="B952" s="175" t="s">
        <v>440</v>
      </c>
      <c r="C952" s="305" t="s">
        <v>12</v>
      </c>
      <c r="D952" s="305" t="s">
        <v>441</v>
      </c>
      <c r="E952" s="321" t="s">
        <v>174</v>
      </c>
      <c r="F952" s="321"/>
      <c r="G952" s="174" t="s">
        <v>114</v>
      </c>
      <c r="H952" s="177">
        <v>1</v>
      </c>
      <c r="I952" s="176">
        <v>15.27</v>
      </c>
      <c r="J952" s="176">
        <v>15.27</v>
      </c>
    </row>
    <row r="953" spans="1:10" s="293" customFormat="1" ht="24" customHeight="1" x14ac:dyDescent="0.2">
      <c r="A953" s="305" t="s">
        <v>117</v>
      </c>
      <c r="B953" s="175" t="s">
        <v>548</v>
      </c>
      <c r="C953" s="305" t="s">
        <v>12</v>
      </c>
      <c r="D953" s="305" t="s">
        <v>549</v>
      </c>
      <c r="E953" s="321" t="s">
        <v>185</v>
      </c>
      <c r="F953" s="321"/>
      <c r="G953" s="174" t="s">
        <v>114</v>
      </c>
      <c r="H953" s="177">
        <v>1</v>
      </c>
      <c r="I953" s="176">
        <v>0.93</v>
      </c>
      <c r="J953" s="176">
        <v>0.93</v>
      </c>
    </row>
    <row r="954" spans="1:10" s="293" customFormat="1" ht="24" customHeight="1" x14ac:dyDescent="0.2">
      <c r="A954" s="305" t="s">
        <v>117</v>
      </c>
      <c r="B954" s="175" t="s">
        <v>357</v>
      </c>
      <c r="C954" s="305" t="s">
        <v>12</v>
      </c>
      <c r="D954" s="305" t="s">
        <v>358</v>
      </c>
      <c r="E954" s="321" t="s">
        <v>157</v>
      </c>
      <c r="F954" s="321"/>
      <c r="G954" s="174" t="s">
        <v>114</v>
      </c>
      <c r="H954" s="177">
        <v>1</v>
      </c>
      <c r="I954" s="176">
        <v>0.35</v>
      </c>
      <c r="J954" s="176">
        <v>0.35</v>
      </c>
    </row>
    <row r="955" spans="1:10" s="293" customFormat="1" ht="24" customHeight="1" x14ac:dyDescent="0.2">
      <c r="A955" s="305" t="s">
        <v>117</v>
      </c>
      <c r="B955" s="175" t="s">
        <v>550</v>
      </c>
      <c r="C955" s="305" t="s">
        <v>12</v>
      </c>
      <c r="D955" s="305" t="s">
        <v>551</v>
      </c>
      <c r="E955" s="321" t="s">
        <v>185</v>
      </c>
      <c r="F955" s="321"/>
      <c r="G955" s="174" t="s">
        <v>114</v>
      </c>
      <c r="H955" s="177">
        <v>1</v>
      </c>
      <c r="I955" s="176">
        <v>0.55000000000000004</v>
      </c>
      <c r="J955" s="176">
        <v>0.55000000000000004</v>
      </c>
    </row>
    <row r="956" spans="1:10" s="293" customFormat="1" ht="24" customHeight="1" x14ac:dyDescent="0.2">
      <c r="A956" s="305" t="s">
        <v>117</v>
      </c>
      <c r="B956" s="175" t="s">
        <v>359</v>
      </c>
      <c r="C956" s="305" t="s">
        <v>12</v>
      </c>
      <c r="D956" s="305" t="s">
        <v>360</v>
      </c>
      <c r="E956" s="321" t="s">
        <v>361</v>
      </c>
      <c r="F956" s="321"/>
      <c r="G956" s="174" t="s">
        <v>114</v>
      </c>
      <c r="H956" s="177">
        <v>1</v>
      </c>
      <c r="I956" s="176">
        <v>0.01</v>
      </c>
      <c r="J956" s="176">
        <v>0.01</v>
      </c>
    </row>
    <row r="957" spans="1:10" s="293" customFormat="1" ht="24" customHeight="1" x14ac:dyDescent="0.2">
      <c r="A957" s="305" t="s">
        <v>117</v>
      </c>
      <c r="B957" s="175" t="s">
        <v>362</v>
      </c>
      <c r="C957" s="305" t="s">
        <v>12</v>
      </c>
      <c r="D957" s="305" t="s">
        <v>363</v>
      </c>
      <c r="E957" s="321" t="s">
        <v>317</v>
      </c>
      <c r="F957" s="321"/>
      <c r="G957" s="174" t="s">
        <v>114</v>
      </c>
      <c r="H957" s="177">
        <v>1</v>
      </c>
      <c r="I957" s="176">
        <v>0.53</v>
      </c>
      <c r="J957" s="176">
        <v>0.53</v>
      </c>
    </row>
    <row r="958" spans="1:10" s="293" customFormat="1" x14ac:dyDescent="0.2">
      <c r="A958" s="301"/>
      <c r="B958" s="301"/>
      <c r="C958" s="301"/>
      <c r="D958" s="301"/>
      <c r="E958" s="301" t="s">
        <v>119</v>
      </c>
      <c r="F958" s="178">
        <v>8.5020901999999996</v>
      </c>
      <c r="G958" s="301" t="s">
        <v>120</v>
      </c>
      <c r="H958" s="178">
        <v>7.16</v>
      </c>
      <c r="I958" s="301" t="s">
        <v>121</v>
      </c>
      <c r="J958" s="178">
        <v>15.66</v>
      </c>
    </row>
    <row r="959" spans="1:10" s="293" customFormat="1" ht="15" thickBot="1" x14ac:dyDescent="0.25">
      <c r="A959" s="301"/>
      <c r="B959" s="301"/>
      <c r="C959" s="301"/>
      <c r="D959" s="301"/>
      <c r="E959" s="301" t="s">
        <v>122</v>
      </c>
      <c r="F959" s="178">
        <v>5.29</v>
      </c>
      <c r="G959" s="301"/>
      <c r="H959" s="322" t="s">
        <v>123</v>
      </c>
      <c r="I959" s="322"/>
      <c r="J959" s="178">
        <v>23.33</v>
      </c>
    </row>
    <row r="960" spans="1:10" s="293" customFormat="1" ht="0.95" customHeight="1" thickTop="1" x14ac:dyDescent="0.2">
      <c r="A960" s="164"/>
      <c r="B960" s="164"/>
      <c r="C960" s="164"/>
      <c r="D960" s="164"/>
      <c r="E960" s="164"/>
      <c r="F960" s="164"/>
      <c r="G960" s="164"/>
      <c r="H960" s="164"/>
      <c r="I960" s="164"/>
      <c r="J960" s="164"/>
    </row>
    <row r="961" spans="1:10" s="293" customFormat="1" ht="18" customHeight="1" x14ac:dyDescent="0.2">
      <c r="A961" s="302"/>
      <c r="B961" s="306" t="s">
        <v>2</v>
      </c>
      <c r="C961" s="302" t="s">
        <v>3</v>
      </c>
      <c r="D961" s="302" t="s">
        <v>4</v>
      </c>
      <c r="E961" s="327" t="s">
        <v>107</v>
      </c>
      <c r="F961" s="327"/>
      <c r="G961" s="310" t="s">
        <v>5</v>
      </c>
      <c r="H961" s="306" t="s">
        <v>6</v>
      </c>
      <c r="I961" s="306" t="s">
        <v>7</v>
      </c>
      <c r="J961" s="306" t="s">
        <v>8</v>
      </c>
    </row>
    <row r="962" spans="1:10" s="293" customFormat="1" ht="24" customHeight="1" x14ac:dyDescent="0.2">
      <c r="A962" s="303" t="s">
        <v>108</v>
      </c>
      <c r="B962" s="296" t="s">
        <v>634</v>
      </c>
      <c r="C962" s="303" t="s">
        <v>12</v>
      </c>
      <c r="D962" s="303" t="s">
        <v>635</v>
      </c>
      <c r="E962" s="326" t="s">
        <v>113</v>
      </c>
      <c r="F962" s="326"/>
      <c r="G962" s="295" t="s">
        <v>114</v>
      </c>
      <c r="H962" s="173">
        <v>1</v>
      </c>
      <c r="I962" s="297">
        <v>15.41</v>
      </c>
      <c r="J962" s="297">
        <v>15.41</v>
      </c>
    </row>
    <row r="963" spans="1:10" s="293" customFormat="1" ht="24" customHeight="1" x14ac:dyDescent="0.2">
      <c r="A963" s="304" t="s">
        <v>110</v>
      </c>
      <c r="B963" s="166" t="s">
        <v>693</v>
      </c>
      <c r="C963" s="304" t="s">
        <v>12</v>
      </c>
      <c r="D963" s="304" t="s">
        <v>694</v>
      </c>
      <c r="E963" s="329" t="s">
        <v>113</v>
      </c>
      <c r="F963" s="329"/>
      <c r="G963" s="165" t="s">
        <v>114</v>
      </c>
      <c r="H963" s="168">
        <v>1</v>
      </c>
      <c r="I963" s="167">
        <v>0.16</v>
      </c>
      <c r="J963" s="167">
        <v>0.16</v>
      </c>
    </row>
    <row r="964" spans="1:10" s="293" customFormat="1" ht="24" customHeight="1" x14ac:dyDescent="0.2">
      <c r="A964" s="305" t="s">
        <v>117</v>
      </c>
      <c r="B964" s="175" t="s">
        <v>355</v>
      </c>
      <c r="C964" s="305" t="s">
        <v>12</v>
      </c>
      <c r="D964" s="305" t="s">
        <v>356</v>
      </c>
      <c r="E964" s="321" t="s">
        <v>157</v>
      </c>
      <c r="F964" s="321"/>
      <c r="G964" s="174" t="s">
        <v>114</v>
      </c>
      <c r="H964" s="177">
        <v>1</v>
      </c>
      <c r="I964" s="176">
        <v>0.01</v>
      </c>
      <c r="J964" s="176">
        <v>0.01</v>
      </c>
    </row>
    <row r="965" spans="1:10" s="293" customFormat="1" ht="24" customHeight="1" x14ac:dyDescent="0.2">
      <c r="A965" s="305" t="s">
        <v>117</v>
      </c>
      <c r="B965" s="175" t="s">
        <v>695</v>
      </c>
      <c r="C965" s="305" t="s">
        <v>12</v>
      </c>
      <c r="D965" s="305" t="s">
        <v>696</v>
      </c>
      <c r="E965" s="321" t="s">
        <v>174</v>
      </c>
      <c r="F965" s="321"/>
      <c r="G965" s="174" t="s">
        <v>114</v>
      </c>
      <c r="H965" s="177">
        <v>1</v>
      </c>
      <c r="I965" s="176">
        <v>13.28</v>
      </c>
      <c r="J965" s="176">
        <v>13.28</v>
      </c>
    </row>
    <row r="966" spans="1:10" s="293" customFormat="1" ht="24" customHeight="1" x14ac:dyDescent="0.2">
      <c r="A966" s="305" t="s">
        <v>117</v>
      </c>
      <c r="B966" s="175" t="s">
        <v>681</v>
      </c>
      <c r="C966" s="305" t="s">
        <v>12</v>
      </c>
      <c r="D966" s="305" t="s">
        <v>682</v>
      </c>
      <c r="E966" s="321" t="s">
        <v>185</v>
      </c>
      <c r="F966" s="321"/>
      <c r="G966" s="174" t="s">
        <v>114</v>
      </c>
      <c r="H966" s="177">
        <v>1</v>
      </c>
      <c r="I966" s="176">
        <v>0.83</v>
      </c>
      <c r="J966" s="176">
        <v>0.83</v>
      </c>
    </row>
    <row r="967" spans="1:10" s="293" customFormat="1" ht="24" customHeight="1" x14ac:dyDescent="0.2">
      <c r="A967" s="305" t="s">
        <v>117</v>
      </c>
      <c r="B967" s="175" t="s">
        <v>357</v>
      </c>
      <c r="C967" s="305" t="s">
        <v>12</v>
      </c>
      <c r="D967" s="305" t="s">
        <v>358</v>
      </c>
      <c r="E967" s="321" t="s">
        <v>157</v>
      </c>
      <c r="F967" s="321"/>
      <c r="G967" s="174" t="s">
        <v>114</v>
      </c>
      <c r="H967" s="177">
        <v>1</v>
      </c>
      <c r="I967" s="176">
        <v>0.35</v>
      </c>
      <c r="J967" s="176">
        <v>0.35</v>
      </c>
    </row>
    <row r="968" spans="1:10" s="293" customFormat="1" ht="24" customHeight="1" x14ac:dyDescent="0.2">
      <c r="A968" s="305" t="s">
        <v>117</v>
      </c>
      <c r="B968" s="175" t="s">
        <v>683</v>
      </c>
      <c r="C968" s="305" t="s">
        <v>12</v>
      </c>
      <c r="D968" s="305" t="s">
        <v>684</v>
      </c>
      <c r="E968" s="321" t="s">
        <v>185</v>
      </c>
      <c r="F968" s="321"/>
      <c r="G968" s="174" t="s">
        <v>114</v>
      </c>
      <c r="H968" s="177">
        <v>1</v>
      </c>
      <c r="I968" s="176">
        <v>0.24</v>
      </c>
      <c r="J968" s="176">
        <v>0.24</v>
      </c>
    </row>
    <row r="969" spans="1:10" s="293" customFormat="1" ht="24" customHeight="1" x14ac:dyDescent="0.2">
      <c r="A969" s="305" t="s">
        <v>117</v>
      </c>
      <c r="B969" s="175" t="s">
        <v>359</v>
      </c>
      <c r="C969" s="305" t="s">
        <v>12</v>
      </c>
      <c r="D969" s="305" t="s">
        <v>360</v>
      </c>
      <c r="E969" s="321" t="s">
        <v>361</v>
      </c>
      <c r="F969" s="321"/>
      <c r="G969" s="174" t="s">
        <v>114</v>
      </c>
      <c r="H969" s="177">
        <v>1</v>
      </c>
      <c r="I969" s="176">
        <v>0.01</v>
      </c>
      <c r="J969" s="176">
        <v>0.01</v>
      </c>
    </row>
    <row r="970" spans="1:10" s="293" customFormat="1" ht="24" customHeight="1" x14ac:dyDescent="0.2">
      <c r="A970" s="305" t="s">
        <v>117</v>
      </c>
      <c r="B970" s="175" t="s">
        <v>362</v>
      </c>
      <c r="C970" s="305" t="s">
        <v>12</v>
      </c>
      <c r="D970" s="305" t="s">
        <v>363</v>
      </c>
      <c r="E970" s="321" t="s">
        <v>317</v>
      </c>
      <c r="F970" s="321"/>
      <c r="G970" s="174" t="s">
        <v>114</v>
      </c>
      <c r="H970" s="177">
        <v>1</v>
      </c>
      <c r="I970" s="176">
        <v>0.53</v>
      </c>
      <c r="J970" s="176">
        <v>0.53</v>
      </c>
    </row>
    <row r="971" spans="1:10" s="293" customFormat="1" x14ac:dyDescent="0.2">
      <c r="A971" s="301"/>
      <c r="B971" s="301"/>
      <c r="C971" s="301"/>
      <c r="D971" s="301"/>
      <c r="E971" s="301" t="s">
        <v>119</v>
      </c>
      <c r="F971" s="178">
        <v>7.2968130999999996</v>
      </c>
      <c r="G971" s="301" t="s">
        <v>120</v>
      </c>
      <c r="H971" s="178">
        <v>6.14</v>
      </c>
      <c r="I971" s="301" t="s">
        <v>121</v>
      </c>
      <c r="J971" s="178">
        <v>13.44</v>
      </c>
    </row>
    <row r="972" spans="1:10" s="293" customFormat="1" ht="15" thickBot="1" x14ac:dyDescent="0.25">
      <c r="A972" s="301"/>
      <c r="B972" s="301"/>
      <c r="C972" s="301"/>
      <c r="D972" s="301"/>
      <c r="E972" s="301" t="s">
        <v>122</v>
      </c>
      <c r="F972" s="178">
        <v>4.5199999999999996</v>
      </c>
      <c r="G972" s="301"/>
      <c r="H972" s="322" t="s">
        <v>123</v>
      </c>
      <c r="I972" s="322"/>
      <c r="J972" s="178">
        <v>19.93</v>
      </c>
    </row>
    <row r="973" spans="1:10" s="293" customFormat="1" ht="0.95" customHeight="1" thickTop="1" x14ac:dyDescent="0.2">
      <c r="A973" s="164"/>
      <c r="B973" s="164"/>
      <c r="C973" s="164"/>
      <c r="D973" s="164"/>
      <c r="E973" s="164"/>
      <c r="F973" s="164"/>
      <c r="G973" s="164"/>
      <c r="H973" s="164"/>
      <c r="I973" s="164"/>
      <c r="J973" s="164"/>
    </row>
    <row r="974" spans="1:10" s="293" customFormat="1" ht="18" customHeight="1" x14ac:dyDescent="0.2">
      <c r="A974" s="302"/>
      <c r="B974" s="306" t="s">
        <v>2</v>
      </c>
      <c r="C974" s="302" t="s">
        <v>3</v>
      </c>
      <c r="D974" s="302" t="s">
        <v>4</v>
      </c>
      <c r="E974" s="327" t="s">
        <v>107</v>
      </c>
      <c r="F974" s="327"/>
      <c r="G974" s="310" t="s">
        <v>5</v>
      </c>
      <c r="H974" s="306" t="s">
        <v>6</v>
      </c>
      <c r="I974" s="306" t="s">
        <v>7</v>
      </c>
      <c r="J974" s="306" t="s">
        <v>8</v>
      </c>
    </row>
    <row r="975" spans="1:10" s="293" customFormat="1" ht="24" customHeight="1" x14ac:dyDescent="0.2">
      <c r="A975" s="303" t="s">
        <v>108</v>
      </c>
      <c r="B975" s="296" t="s">
        <v>610</v>
      </c>
      <c r="C975" s="303" t="s">
        <v>12</v>
      </c>
      <c r="D975" s="303" t="s">
        <v>611</v>
      </c>
      <c r="E975" s="326" t="s">
        <v>113</v>
      </c>
      <c r="F975" s="326"/>
      <c r="G975" s="295" t="s">
        <v>114</v>
      </c>
      <c r="H975" s="173">
        <v>1</v>
      </c>
      <c r="I975" s="297">
        <v>23.21</v>
      </c>
      <c r="J975" s="297">
        <v>23.21</v>
      </c>
    </row>
    <row r="976" spans="1:10" s="293" customFormat="1" ht="24" customHeight="1" x14ac:dyDescent="0.2">
      <c r="A976" s="304" t="s">
        <v>110</v>
      </c>
      <c r="B976" s="166" t="s">
        <v>697</v>
      </c>
      <c r="C976" s="304" t="s">
        <v>12</v>
      </c>
      <c r="D976" s="304" t="s">
        <v>698</v>
      </c>
      <c r="E976" s="329" t="s">
        <v>113</v>
      </c>
      <c r="F976" s="329"/>
      <c r="G976" s="165" t="s">
        <v>114</v>
      </c>
      <c r="H976" s="168">
        <v>1</v>
      </c>
      <c r="I976" s="167">
        <v>0.31</v>
      </c>
      <c r="J976" s="167">
        <v>0.31</v>
      </c>
    </row>
    <row r="977" spans="1:10" s="293" customFormat="1" ht="24" customHeight="1" x14ac:dyDescent="0.2">
      <c r="A977" s="305" t="s">
        <v>117</v>
      </c>
      <c r="B977" s="175" t="s">
        <v>699</v>
      </c>
      <c r="C977" s="305" t="s">
        <v>12</v>
      </c>
      <c r="D977" s="305" t="s">
        <v>700</v>
      </c>
      <c r="E977" s="321" t="s">
        <v>174</v>
      </c>
      <c r="F977" s="321"/>
      <c r="G977" s="174" t="s">
        <v>114</v>
      </c>
      <c r="H977" s="177">
        <v>1</v>
      </c>
      <c r="I977" s="176">
        <v>21.51</v>
      </c>
      <c r="J977" s="176">
        <v>21.51</v>
      </c>
    </row>
    <row r="978" spans="1:10" s="293" customFormat="1" ht="24" customHeight="1" x14ac:dyDescent="0.2">
      <c r="A978" s="305" t="s">
        <v>117</v>
      </c>
      <c r="B978" s="175" t="s">
        <v>552</v>
      </c>
      <c r="C978" s="305" t="s">
        <v>12</v>
      </c>
      <c r="D978" s="305" t="s">
        <v>553</v>
      </c>
      <c r="E978" s="321" t="s">
        <v>185</v>
      </c>
      <c r="F978" s="321"/>
      <c r="G978" s="174" t="s">
        <v>114</v>
      </c>
      <c r="H978" s="177">
        <v>1</v>
      </c>
      <c r="I978" s="176">
        <v>0.95</v>
      </c>
      <c r="J978" s="176">
        <v>0.95</v>
      </c>
    </row>
    <row r="979" spans="1:10" s="293" customFormat="1" ht="24" customHeight="1" x14ac:dyDescent="0.2">
      <c r="A979" s="305" t="s">
        <v>117</v>
      </c>
      <c r="B979" s="175" t="s">
        <v>357</v>
      </c>
      <c r="C979" s="305" t="s">
        <v>12</v>
      </c>
      <c r="D979" s="305" t="s">
        <v>358</v>
      </c>
      <c r="E979" s="321" t="s">
        <v>157</v>
      </c>
      <c r="F979" s="321"/>
      <c r="G979" s="174" t="s">
        <v>114</v>
      </c>
      <c r="H979" s="177">
        <v>1</v>
      </c>
      <c r="I979" s="176">
        <v>0.35</v>
      </c>
      <c r="J979" s="176">
        <v>0.35</v>
      </c>
    </row>
    <row r="980" spans="1:10" s="293" customFormat="1" ht="24" customHeight="1" x14ac:dyDescent="0.2">
      <c r="A980" s="305" t="s">
        <v>117</v>
      </c>
      <c r="B980" s="175" t="s">
        <v>554</v>
      </c>
      <c r="C980" s="305" t="s">
        <v>12</v>
      </c>
      <c r="D980" s="305" t="s">
        <v>555</v>
      </c>
      <c r="E980" s="321" t="s">
        <v>185</v>
      </c>
      <c r="F980" s="321"/>
      <c r="G980" s="174" t="s">
        <v>114</v>
      </c>
      <c r="H980" s="177">
        <v>1</v>
      </c>
      <c r="I980" s="176">
        <v>0.08</v>
      </c>
      <c r="J980" s="176">
        <v>0.08</v>
      </c>
    </row>
    <row r="981" spans="1:10" s="293" customFormat="1" ht="24" customHeight="1" x14ac:dyDescent="0.2">
      <c r="A981" s="305" t="s">
        <v>117</v>
      </c>
      <c r="B981" s="175" t="s">
        <v>359</v>
      </c>
      <c r="C981" s="305" t="s">
        <v>12</v>
      </c>
      <c r="D981" s="305" t="s">
        <v>360</v>
      </c>
      <c r="E981" s="321" t="s">
        <v>361</v>
      </c>
      <c r="F981" s="321"/>
      <c r="G981" s="174" t="s">
        <v>114</v>
      </c>
      <c r="H981" s="177">
        <v>1</v>
      </c>
      <c r="I981" s="176">
        <v>0.01</v>
      </c>
      <c r="J981" s="176">
        <v>0.01</v>
      </c>
    </row>
    <row r="982" spans="1:10" s="293" customFormat="1" x14ac:dyDescent="0.2">
      <c r="A982" s="301"/>
      <c r="B982" s="301"/>
      <c r="C982" s="301"/>
      <c r="D982" s="301"/>
      <c r="E982" s="301" t="s">
        <v>119</v>
      </c>
      <c r="F982" s="178">
        <v>11.846462900000001</v>
      </c>
      <c r="G982" s="301" t="s">
        <v>120</v>
      </c>
      <c r="H982" s="178">
        <v>9.9700000000000006</v>
      </c>
      <c r="I982" s="301" t="s">
        <v>121</v>
      </c>
      <c r="J982" s="178">
        <v>21.82</v>
      </c>
    </row>
    <row r="983" spans="1:10" s="293" customFormat="1" ht="15" thickBot="1" x14ac:dyDescent="0.25">
      <c r="A983" s="301"/>
      <c r="B983" s="301"/>
      <c r="C983" s="301"/>
      <c r="D983" s="301"/>
      <c r="E983" s="301" t="s">
        <v>122</v>
      </c>
      <c r="F983" s="178">
        <v>6.81</v>
      </c>
      <c r="G983" s="301"/>
      <c r="H983" s="322" t="s">
        <v>123</v>
      </c>
      <c r="I983" s="322"/>
      <c r="J983" s="178">
        <v>30.02</v>
      </c>
    </row>
    <row r="984" spans="1:10" s="293" customFormat="1" ht="0.95" customHeight="1" thickTop="1" x14ac:dyDescent="0.2">
      <c r="A984" s="164"/>
      <c r="B984" s="164"/>
      <c r="C984" s="164"/>
      <c r="D984" s="164"/>
      <c r="E984" s="164"/>
      <c r="F984" s="164"/>
      <c r="G984" s="164"/>
      <c r="H984" s="164"/>
      <c r="I984" s="164"/>
      <c r="J984" s="164"/>
    </row>
    <row r="985" spans="1:10" s="293" customFormat="1" ht="18" customHeight="1" x14ac:dyDescent="0.2">
      <c r="A985" s="302"/>
      <c r="B985" s="306" t="s">
        <v>2</v>
      </c>
      <c r="C985" s="302" t="s">
        <v>3</v>
      </c>
      <c r="D985" s="302" t="s">
        <v>4</v>
      </c>
      <c r="E985" s="327" t="s">
        <v>107</v>
      </c>
      <c r="F985" s="327"/>
      <c r="G985" s="310" t="s">
        <v>5</v>
      </c>
      <c r="H985" s="306" t="s">
        <v>6</v>
      </c>
      <c r="I985" s="306" t="s">
        <v>7</v>
      </c>
      <c r="J985" s="306" t="s">
        <v>8</v>
      </c>
    </row>
    <row r="986" spans="1:10" s="293" customFormat="1" ht="24" customHeight="1" x14ac:dyDescent="0.2">
      <c r="A986" s="303" t="s">
        <v>108</v>
      </c>
      <c r="B986" s="296" t="s">
        <v>155</v>
      </c>
      <c r="C986" s="303" t="s">
        <v>12</v>
      </c>
      <c r="D986" s="303" t="s">
        <v>156</v>
      </c>
      <c r="E986" s="326" t="s">
        <v>113</v>
      </c>
      <c r="F986" s="326"/>
      <c r="G986" s="295" t="s">
        <v>114</v>
      </c>
      <c r="H986" s="173">
        <v>1</v>
      </c>
      <c r="I986" s="297">
        <v>85.92</v>
      </c>
      <c r="J986" s="297">
        <v>85.92</v>
      </c>
    </row>
    <row r="987" spans="1:10" s="293" customFormat="1" ht="24" customHeight="1" x14ac:dyDescent="0.2">
      <c r="A987" s="304" t="s">
        <v>110</v>
      </c>
      <c r="B987" s="166" t="s">
        <v>442</v>
      </c>
      <c r="C987" s="304" t="s">
        <v>12</v>
      </c>
      <c r="D987" s="304" t="s">
        <v>443</v>
      </c>
      <c r="E987" s="329" t="s">
        <v>113</v>
      </c>
      <c r="F987" s="329"/>
      <c r="G987" s="165" t="s">
        <v>114</v>
      </c>
      <c r="H987" s="168">
        <v>1</v>
      </c>
      <c r="I987" s="167">
        <v>0.85</v>
      </c>
      <c r="J987" s="167">
        <v>0.85</v>
      </c>
    </row>
    <row r="988" spans="1:10" s="293" customFormat="1" ht="24" customHeight="1" x14ac:dyDescent="0.2">
      <c r="A988" s="305" t="s">
        <v>117</v>
      </c>
      <c r="B988" s="175" t="s">
        <v>444</v>
      </c>
      <c r="C988" s="305" t="s">
        <v>12</v>
      </c>
      <c r="D988" s="305" t="s">
        <v>445</v>
      </c>
      <c r="E988" s="321" t="s">
        <v>174</v>
      </c>
      <c r="F988" s="321"/>
      <c r="G988" s="174" t="s">
        <v>114</v>
      </c>
      <c r="H988" s="177">
        <v>1</v>
      </c>
      <c r="I988" s="176">
        <v>84.13</v>
      </c>
      <c r="J988" s="176">
        <v>84.13</v>
      </c>
    </row>
    <row r="989" spans="1:10" s="293" customFormat="1" ht="24" customHeight="1" x14ac:dyDescent="0.2">
      <c r="A989" s="305" t="s">
        <v>117</v>
      </c>
      <c r="B989" s="175" t="s">
        <v>544</v>
      </c>
      <c r="C989" s="305" t="s">
        <v>12</v>
      </c>
      <c r="D989" s="305" t="s">
        <v>545</v>
      </c>
      <c r="E989" s="321" t="s">
        <v>185</v>
      </c>
      <c r="F989" s="321"/>
      <c r="G989" s="174" t="s">
        <v>114</v>
      </c>
      <c r="H989" s="177">
        <v>1</v>
      </c>
      <c r="I989" s="176">
        <v>0.56999999999999995</v>
      </c>
      <c r="J989" s="176">
        <v>0.56999999999999995</v>
      </c>
    </row>
    <row r="990" spans="1:10" s="293" customFormat="1" ht="24" customHeight="1" x14ac:dyDescent="0.2">
      <c r="A990" s="305" t="s">
        <v>117</v>
      </c>
      <c r="B990" s="175" t="s">
        <v>357</v>
      </c>
      <c r="C990" s="305" t="s">
        <v>12</v>
      </c>
      <c r="D990" s="305" t="s">
        <v>358</v>
      </c>
      <c r="E990" s="321" t="s">
        <v>157</v>
      </c>
      <c r="F990" s="321"/>
      <c r="G990" s="174" t="s">
        <v>114</v>
      </c>
      <c r="H990" s="177">
        <v>1</v>
      </c>
      <c r="I990" s="176">
        <v>0.35</v>
      </c>
      <c r="J990" s="176">
        <v>0.35</v>
      </c>
    </row>
    <row r="991" spans="1:10" s="293" customFormat="1" ht="24" customHeight="1" x14ac:dyDescent="0.2">
      <c r="A991" s="305" t="s">
        <v>117</v>
      </c>
      <c r="B991" s="175" t="s">
        <v>546</v>
      </c>
      <c r="C991" s="305" t="s">
        <v>12</v>
      </c>
      <c r="D991" s="305" t="s">
        <v>547</v>
      </c>
      <c r="E991" s="321" t="s">
        <v>185</v>
      </c>
      <c r="F991" s="321"/>
      <c r="G991" s="174" t="s">
        <v>114</v>
      </c>
      <c r="H991" s="177">
        <v>1</v>
      </c>
      <c r="I991" s="176">
        <v>0.01</v>
      </c>
      <c r="J991" s="176">
        <v>0.01</v>
      </c>
    </row>
    <row r="992" spans="1:10" s="293" customFormat="1" ht="24" customHeight="1" x14ac:dyDescent="0.2">
      <c r="A992" s="305" t="s">
        <v>117</v>
      </c>
      <c r="B992" s="175" t="s">
        <v>359</v>
      </c>
      <c r="C992" s="305" t="s">
        <v>12</v>
      </c>
      <c r="D992" s="305" t="s">
        <v>360</v>
      </c>
      <c r="E992" s="321" t="s">
        <v>361</v>
      </c>
      <c r="F992" s="321"/>
      <c r="G992" s="174" t="s">
        <v>114</v>
      </c>
      <c r="H992" s="177">
        <v>1</v>
      </c>
      <c r="I992" s="176">
        <v>0.01</v>
      </c>
      <c r="J992" s="176">
        <v>0.01</v>
      </c>
    </row>
    <row r="993" spans="1:10" s="293" customFormat="1" x14ac:dyDescent="0.2">
      <c r="A993" s="301"/>
      <c r="B993" s="301"/>
      <c r="C993" s="301"/>
      <c r="D993" s="301"/>
      <c r="E993" s="301" t="s">
        <v>119</v>
      </c>
      <c r="F993" s="178">
        <v>46.137141</v>
      </c>
      <c r="G993" s="301" t="s">
        <v>120</v>
      </c>
      <c r="H993" s="178">
        <v>38.840000000000003</v>
      </c>
      <c r="I993" s="301" t="s">
        <v>121</v>
      </c>
      <c r="J993" s="178">
        <v>84.98</v>
      </c>
    </row>
    <row r="994" spans="1:10" s="293" customFormat="1" ht="15" thickBot="1" x14ac:dyDescent="0.25">
      <c r="A994" s="301"/>
      <c r="B994" s="301"/>
      <c r="C994" s="301"/>
      <c r="D994" s="301"/>
      <c r="E994" s="301" t="s">
        <v>122</v>
      </c>
      <c r="F994" s="178">
        <v>25.21</v>
      </c>
      <c r="G994" s="301"/>
      <c r="H994" s="322" t="s">
        <v>123</v>
      </c>
      <c r="I994" s="322"/>
      <c r="J994" s="178">
        <v>111.13</v>
      </c>
    </row>
    <row r="995" spans="1:10" s="293" customFormat="1" ht="0.95" customHeight="1" thickTop="1" x14ac:dyDescent="0.2">
      <c r="A995" s="164"/>
      <c r="B995" s="164"/>
      <c r="C995" s="164"/>
      <c r="D995" s="164"/>
      <c r="E995" s="164"/>
      <c r="F995" s="164"/>
      <c r="G995" s="164"/>
      <c r="H995" s="164"/>
      <c r="I995" s="164"/>
      <c r="J995" s="164"/>
    </row>
    <row r="996" spans="1:10" s="293" customFormat="1" ht="18" customHeight="1" x14ac:dyDescent="0.2">
      <c r="A996" s="302"/>
      <c r="B996" s="306" t="s">
        <v>2</v>
      </c>
      <c r="C996" s="302" t="s">
        <v>3</v>
      </c>
      <c r="D996" s="302" t="s">
        <v>4</v>
      </c>
      <c r="E996" s="327" t="s">
        <v>107</v>
      </c>
      <c r="F996" s="327"/>
      <c r="G996" s="310" t="s">
        <v>5</v>
      </c>
      <c r="H996" s="306" t="s">
        <v>6</v>
      </c>
      <c r="I996" s="306" t="s">
        <v>7</v>
      </c>
      <c r="J996" s="306" t="s">
        <v>8</v>
      </c>
    </row>
    <row r="997" spans="1:10" s="293" customFormat="1" ht="24" customHeight="1" x14ac:dyDescent="0.2">
      <c r="A997" s="303" t="s">
        <v>108</v>
      </c>
      <c r="B997" s="296" t="s">
        <v>626</v>
      </c>
      <c r="C997" s="303" t="s">
        <v>20</v>
      </c>
      <c r="D997" s="303" t="s">
        <v>627</v>
      </c>
      <c r="E997" s="326" t="s">
        <v>109</v>
      </c>
      <c r="F997" s="326"/>
      <c r="G997" s="295" t="s">
        <v>13</v>
      </c>
      <c r="H997" s="173">
        <v>1</v>
      </c>
      <c r="I997" s="297">
        <v>58457.22</v>
      </c>
      <c r="J997" s="297">
        <v>58457.22</v>
      </c>
    </row>
    <row r="998" spans="1:10" s="293" customFormat="1" ht="24" customHeight="1" x14ac:dyDescent="0.2">
      <c r="A998" s="304" t="s">
        <v>110</v>
      </c>
      <c r="B998" s="166" t="s">
        <v>685</v>
      </c>
      <c r="C998" s="304" t="s">
        <v>686</v>
      </c>
      <c r="D998" s="304" t="s">
        <v>687</v>
      </c>
      <c r="E998" s="329" t="s">
        <v>688</v>
      </c>
      <c r="F998" s="329"/>
      <c r="G998" s="165" t="s">
        <v>689</v>
      </c>
      <c r="H998" s="168">
        <v>62590</v>
      </c>
      <c r="I998" s="167">
        <v>0.44</v>
      </c>
      <c r="J998" s="167">
        <v>27539.599999999999</v>
      </c>
    </row>
    <row r="999" spans="1:10" s="293" customFormat="1" ht="24" customHeight="1" x14ac:dyDescent="0.2">
      <c r="A999" s="304" t="s">
        <v>110</v>
      </c>
      <c r="B999" s="166" t="s">
        <v>721</v>
      </c>
      <c r="C999" s="304" t="s">
        <v>12</v>
      </c>
      <c r="D999" s="304" t="s">
        <v>722</v>
      </c>
      <c r="E999" s="329" t="s">
        <v>113</v>
      </c>
      <c r="F999" s="329"/>
      <c r="G999" s="165" t="s">
        <v>114</v>
      </c>
      <c r="H999" s="168">
        <v>1346</v>
      </c>
      <c r="I999" s="167">
        <v>13.26</v>
      </c>
      <c r="J999" s="167">
        <v>17847.96</v>
      </c>
    </row>
    <row r="1000" spans="1:10" s="293" customFormat="1" ht="24" customHeight="1" x14ac:dyDescent="0.2">
      <c r="A1000" s="304" t="s">
        <v>110</v>
      </c>
      <c r="B1000" s="166" t="s">
        <v>671</v>
      </c>
      <c r="C1000" s="304" t="s">
        <v>12</v>
      </c>
      <c r="D1000" s="304" t="s">
        <v>672</v>
      </c>
      <c r="E1000" s="329" t="s">
        <v>113</v>
      </c>
      <c r="F1000" s="329"/>
      <c r="G1000" s="165" t="s">
        <v>114</v>
      </c>
      <c r="H1000" s="168">
        <v>1346</v>
      </c>
      <c r="I1000" s="167">
        <v>9.7100000000000009</v>
      </c>
      <c r="J1000" s="167">
        <v>13069.66</v>
      </c>
    </row>
    <row r="1001" spans="1:10" s="293" customFormat="1" x14ac:dyDescent="0.2">
      <c r="A1001" s="301"/>
      <c r="B1001" s="301"/>
      <c r="C1001" s="301"/>
      <c r="D1001" s="301"/>
      <c r="E1001" s="301" t="s">
        <v>119</v>
      </c>
      <c r="F1001" s="178">
        <v>14491.1124382</v>
      </c>
      <c r="G1001" s="301" t="s">
        <v>120</v>
      </c>
      <c r="H1001" s="178">
        <v>12200.07</v>
      </c>
      <c r="I1001" s="301" t="s">
        <v>121</v>
      </c>
      <c r="J1001" s="178">
        <v>26691.18</v>
      </c>
    </row>
    <row r="1002" spans="1:10" s="293" customFormat="1" ht="15" thickBot="1" x14ac:dyDescent="0.25">
      <c r="A1002" s="301"/>
      <c r="B1002" s="301"/>
      <c r="C1002" s="301"/>
      <c r="D1002" s="301"/>
      <c r="E1002" s="301" t="s">
        <v>122</v>
      </c>
      <c r="F1002" s="178">
        <v>17157.189999999999</v>
      </c>
      <c r="G1002" s="301"/>
      <c r="H1002" s="322" t="s">
        <v>123</v>
      </c>
      <c r="I1002" s="322"/>
      <c r="J1002" s="178">
        <v>75614.41</v>
      </c>
    </row>
    <row r="1003" spans="1:10" s="293" customFormat="1" ht="0.95" customHeight="1" thickTop="1" x14ac:dyDescent="0.2">
      <c r="A1003" s="164"/>
      <c r="B1003" s="164"/>
      <c r="C1003" s="164"/>
      <c r="D1003" s="164"/>
      <c r="E1003" s="164"/>
      <c r="F1003" s="164"/>
      <c r="G1003" s="164"/>
      <c r="H1003" s="164"/>
      <c r="I1003" s="164"/>
      <c r="J1003" s="164"/>
    </row>
    <row r="1004" spans="1:10" s="293" customFormat="1" ht="18" customHeight="1" x14ac:dyDescent="0.2">
      <c r="A1004" s="302"/>
      <c r="B1004" s="306" t="s">
        <v>2</v>
      </c>
      <c r="C1004" s="302" t="s">
        <v>3</v>
      </c>
      <c r="D1004" s="302" t="s">
        <v>4</v>
      </c>
      <c r="E1004" s="327" t="s">
        <v>107</v>
      </c>
      <c r="F1004" s="327"/>
      <c r="G1004" s="310" t="s">
        <v>5</v>
      </c>
      <c r="H1004" s="306" t="s">
        <v>6</v>
      </c>
      <c r="I1004" s="306" t="s">
        <v>7</v>
      </c>
      <c r="J1004" s="306" t="s">
        <v>8</v>
      </c>
    </row>
    <row r="1005" spans="1:10" s="293" customFormat="1" ht="36" customHeight="1" x14ac:dyDescent="0.2">
      <c r="A1005" s="303" t="s">
        <v>108</v>
      </c>
      <c r="B1005" s="296" t="s">
        <v>624</v>
      </c>
      <c r="C1005" s="303" t="s">
        <v>20</v>
      </c>
      <c r="D1005" s="303" t="s">
        <v>625</v>
      </c>
      <c r="E1005" s="326" t="s">
        <v>109</v>
      </c>
      <c r="F1005" s="326"/>
      <c r="G1005" s="295" t="s">
        <v>13</v>
      </c>
      <c r="H1005" s="173">
        <v>1</v>
      </c>
      <c r="I1005" s="297">
        <v>750537.07</v>
      </c>
      <c r="J1005" s="297">
        <v>750537.07</v>
      </c>
    </row>
    <row r="1006" spans="1:10" s="293" customFormat="1" ht="36" customHeight="1" x14ac:dyDescent="0.2">
      <c r="A1006" s="304" t="s">
        <v>110</v>
      </c>
      <c r="B1006" s="166" t="s">
        <v>723</v>
      </c>
      <c r="C1006" s="304" t="s">
        <v>12</v>
      </c>
      <c r="D1006" s="304" t="s">
        <v>724</v>
      </c>
      <c r="E1006" s="329" t="s">
        <v>127</v>
      </c>
      <c r="F1006" s="329"/>
      <c r="G1006" s="165" t="s">
        <v>128</v>
      </c>
      <c r="H1006" s="168">
        <v>1869.84</v>
      </c>
      <c r="I1006" s="167">
        <v>63.92</v>
      </c>
      <c r="J1006" s="167">
        <v>119520.17</v>
      </c>
    </row>
    <row r="1007" spans="1:10" s="293" customFormat="1" ht="24" customHeight="1" x14ac:dyDescent="0.2">
      <c r="A1007" s="304" t="s">
        <v>110</v>
      </c>
      <c r="B1007" s="166" t="s">
        <v>721</v>
      </c>
      <c r="C1007" s="304" t="s">
        <v>12</v>
      </c>
      <c r="D1007" s="304" t="s">
        <v>722</v>
      </c>
      <c r="E1007" s="329" t="s">
        <v>113</v>
      </c>
      <c r="F1007" s="329"/>
      <c r="G1007" s="165" t="s">
        <v>114</v>
      </c>
      <c r="H1007" s="168">
        <v>7074</v>
      </c>
      <c r="I1007" s="167">
        <v>13.26</v>
      </c>
      <c r="J1007" s="167">
        <v>93801.24</v>
      </c>
    </row>
    <row r="1008" spans="1:10" s="293" customFormat="1" ht="24" customHeight="1" x14ac:dyDescent="0.2">
      <c r="A1008" s="304" t="s">
        <v>110</v>
      </c>
      <c r="B1008" s="166" t="s">
        <v>715</v>
      </c>
      <c r="C1008" s="304" t="s">
        <v>12</v>
      </c>
      <c r="D1008" s="304" t="s">
        <v>716</v>
      </c>
      <c r="E1008" s="329" t="s">
        <v>113</v>
      </c>
      <c r="F1008" s="329"/>
      <c r="G1008" s="165" t="s">
        <v>114</v>
      </c>
      <c r="H1008" s="168">
        <v>5342</v>
      </c>
      <c r="I1008" s="167">
        <v>16.48</v>
      </c>
      <c r="J1008" s="167">
        <v>88036.160000000003</v>
      </c>
    </row>
    <row r="1009" spans="1:10" s="293" customFormat="1" ht="60" customHeight="1" x14ac:dyDescent="0.2">
      <c r="A1009" s="304" t="s">
        <v>110</v>
      </c>
      <c r="B1009" s="166" t="s">
        <v>725</v>
      </c>
      <c r="C1009" s="304" t="s">
        <v>12</v>
      </c>
      <c r="D1009" s="304" t="s">
        <v>726</v>
      </c>
      <c r="E1009" s="329" t="s">
        <v>127</v>
      </c>
      <c r="F1009" s="329"/>
      <c r="G1009" s="165" t="s">
        <v>128</v>
      </c>
      <c r="H1009" s="168">
        <v>267</v>
      </c>
      <c r="I1009" s="167">
        <v>124.8</v>
      </c>
      <c r="J1009" s="167">
        <v>33321.599999999999</v>
      </c>
    </row>
    <row r="1010" spans="1:10" s="293" customFormat="1" ht="24" customHeight="1" x14ac:dyDescent="0.2">
      <c r="A1010" s="304" t="s">
        <v>110</v>
      </c>
      <c r="B1010" s="166" t="s">
        <v>671</v>
      </c>
      <c r="C1010" s="304" t="s">
        <v>12</v>
      </c>
      <c r="D1010" s="304" t="s">
        <v>672</v>
      </c>
      <c r="E1010" s="329" t="s">
        <v>113</v>
      </c>
      <c r="F1010" s="329"/>
      <c r="G1010" s="165" t="s">
        <v>114</v>
      </c>
      <c r="H1010" s="168">
        <v>7074</v>
      </c>
      <c r="I1010" s="167">
        <v>9.7100000000000009</v>
      </c>
      <c r="J1010" s="167">
        <v>68688.539999999994</v>
      </c>
    </row>
    <row r="1011" spans="1:10" s="293" customFormat="1" ht="24" customHeight="1" x14ac:dyDescent="0.2">
      <c r="A1011" s="305" t="s">
        <v>117</v>
      </c>
      <c r="B1011" s="175" t="s">
        <v>727</v>
      </c>
      <c r="C1011" s="305" t="s">
        <v>12</v>
      </c>
      <c r="D1011" s="305" t="s">
        <v>728</v>
      </c>
      <c r="E1011" s="321" t="s">
        <v>118</v>
      </c>
      <c r="F1011" s="321"/>
      <c r="G1011" s="174" t="s">
        <v>60</v>
      </c>
      <c r="H1011" s="177">
        <v>26712</v>
      </c>
      <c r="I1011" s="176">
        <v>5.58</v>
      </c>
      <c r="J1011" s="176">
        <v>149052.96</v>
      </c>
    </row>
    <row r="1012" spans="1:10" s="293" customFormat="1" ht="24" customHeight="1" x14ac:dyDescent="0.2">
      <c r="A1012" s="305" t="s">
        <v>117</v>
      </c>
      <c r="B1012" s="175" t="s">
        <v>729</v>
      </c>
      <c r="C1012" s="305" t="s">
        <v>20</v>
      </c>
      <c r="D1012" s="305" t="s">
        <v>730</v>
      </c>
      <c r="E1012" s="321" t="s">
        <v>118</v>
      </c>
      <c r="F1012" s="321"/>
      <c r="G1012" s="174" t="s">
        <v>17</v>
      </c>
      <c r="H1012" s="177">
        <v>2120</v>
      </c>
      <c r="I1012" s="176">
        <v>40.64</v>
      </c>
      <c r="J1012" s="176">
        <v>86156.800000000003</v>
      </c>
    </row>
    <row r="1013" spans="1:10" s="293" customFormat="1" ht="24" customHeight="1" x14ac:dyDescent="0.2">
      <c r="A1013" s="305" t="s">
        <v>117</v>
      </c>
      <c r="B1013" s="175" t="s">
        <v>731</v>
      </c>
      <c r="C1013" s="305" t="s">
        <v>686</v>
      </c>
      <c r="D1013" s="305" t="s">
        <v>732</v>
      </c>
      <c r="E1013" s="321" t="s">
        <v>118</v>
      </c>
      <c r="F1013" s="321"/>
      <c r="G1013" s="174" t="s">
        <v>291</v>
      </c>
      <c r="H1013" s="177">
        <v>4240</v>
      </c>
      <c r="I1013" s="176">
        <v>2.34</v>
      </c>
      <c r="J1013" s="176">
        <v>9921.6</v>
      </c>
    </row>
    <row r="1014" spans="1:10" s="293" customFormat="1" ht="24" customHeight="1" x14ac:dyDescent="0.2">
      <c r="A1014" s="305" t="s">
        <v>117</v>
      </c>
      <c r="B1014" s="175" t="s">
        <v>733</v>
      </c>
      <c r="C1014" s="305" t="s">
        <v>686</v>
      </c>
      <c r="D1014" s="305" t="s">
        <v>734</v>
      </c>
      <c r="E1014" s="321" t="s">
        <v>185</v>
      </c>
      <c r="F1014" s="321"/>
      <c r="G1014" s="174" t="s">
        <v>735</v>
      </c>
      <c r="H1014" s="177">
        <v>848</v>
      </c>
      <c r="I1014" s="176">
        <v>2.66</v>
      </c>
      <c r="J1014" s="176">
        <v>2255.6799999999998</v>
      </c>
    </row>
    <row r="1015" spans="1:10" s="293" customFormat="1" ht="24" customHeight="1" x14ac:dyDescent="0.2">
      <c r="A1015" s="305" t="s">
        <v>117</v>
      </c>
      <c r="B1015" s="175" t="s">
        <v>736</v>
      </c>
      <c r="C1015" s="305" t="s">
        <v>686</v>
      </c>
      <c r="D1015" s="305" t="s">
        <v>737</v>
      </c>
      <c r="E1015" s="321" t="s">
        <v>118</v>
      </c>
      <c r="F1015" s="321"/>
      <c r="G1015" s="174" t="s">
        <v>291</v>
      </c>
      <c r="H1015" s="177">
        <v>53</v>
      </c>
      <c r="I1015" s="176">
        <v>22.99</v>
      </c>
      <c r="J1015" s="176">
        <v>1218.47</v>
      </c>
    </row>
    <row r="1016" spans="1:10" s="293" customFormat="1" ht="24" customHeight="1" x14ac:dyDescent="0.2">
      <c r="A1016" s="305" t="s">
        <v>117</v>
      </c>
      <c r="B1016" s="175" t="s">
        <v>338</v>
      </c>
      <c r="C1016" s="305" t="s">
        <v>12</v>
      </c>
      <c r="D1016" s="305" t="s">
        <v>339</v>
      </c>
      <c r="E1016" s="321" t="s">
        <v>118</v>
      </c>
      <c r="F1016" s="321"/>
      <c r="G1016" s="174" t="s">
        <v>60</v>
      </c>
      <c r="H1016" s="177">
        <v>26.9</v>
      </c>
      <c r="I1016" s="176">
        <v>38.6</v>
      </c>
      <c r="J1016" s="176">
        <v>1038.3399999999999</v>
      </c>
    </row>
    <row r="1017" spans="1:10" s="293" customFormat="1" ht="24" customHeight="1" x14ac:dyDescent="0.2">
      <c r="A1017" s="305" t="s">
        <v>117</v>
      </c>
      <c r="B1017" s="175" t="s">
        <v>738</v>
      </c>
      <c r="C1017" s="305" t="s">
        <v>12</v>
      </c>
      <c r="D1017" s="305" t="s">
        <v>739</v>
      </c>
      <c r="E1017" s="321" t="s">
        <v>118</v>
      </c>
      <c r="F1017" s="321"/>
      <c r="G1017" s="174" t="s">
        <v>60</v>
      </c>
      <c r="H1017" s="177">
        <v>4006.8</v>
      </c>
      <c r="I1017" s="176">
        <v>24.34</v>
      </c>
      <c r="J1017" s="176">
        <v>97525.51</v>
      </c>
    </row>
    <row r="1018" spans="1:10" s="293" customFormat="1" x14ac:dyDescent="0.2">
      <c r="A1018" s="301"/>
      <c r="B1018" s="301"/>
      <c r="C1018" s="301"/>
      <c r="D1018" s="301"/>
      <c r="E1018" s="301" t="s">
        <v>119</v>
      </c>
      <c r="F1018" s="178">
        <v>130401.62875291819</v>
      </c>
      <c r="G1018" s="301" t="s">
        <v>120</v>
      </c>
      <c r="H1018" s="178">
        <v>109785.13</v>
      </c>
      <c r="I1018" s="301" t="s">
        <v>121</v>
      </c>
      <c r="J1018" s="178">
        <v>240186.76</v>
      </c>
    </row>
    <row r="1019" spans="1:10" s="293" customFormat="1" ht="15" thickBot="1" x14ac:dyDescent="0.25">
      <c r="A1019" s="301"/>
      <c r="B1019" s="301"/>
      <c r="C1019" s="301"/>
      <c r="D1019" s="301"/>
      <c r="E1019" s="301" t="s">
        <v>122</v>
      </c>
      <c r="F1019" s="178">
        <v>220282.63</v>
      </c>
      <c r="G1019" s="301"/>
      <c r="H1019" s="322" t="s">
        <v>123</v>
      </c>
      <c r="I1019" s="322"/>
      <c r="J1019" s="178">
        <v>970819.7</v>
      </c>
    </row>
    <row r="1020" spans="1:10" s="293" customFormat="1" ht="0.95" customHeight="1" thickTop="1" x14ac:dyDescent="0.2">
      <c r="A1020" s="164"/>
      <c r="B1020" s="164"/>
      <c r="C1020" s="164"/>
      <c r="D1020" s="164"/>
      <c r="E1020" s="164"/>
      <c r="F1020" s="164"/>
      <c r="G1020" s="164"/>
      <c r="H1020" s="164"/>
      <c r="I1020" s="164"/>
      <c r="J1020" s="164"/>
    </row>
    <row r="1021" spans="1:10" s="293" customFormat="1" ht="18" customHeight="1" x14ac:dyDescent="0.2">
      <c r="A1021" s="302"/>
      <c r="B1021" s="306" t="s">
        <v>2</v>
      </c>
      <c r="C1021" s="302" t="s">
        <v>3</v>
      </c>
      <c r="D1021" s="302" t="s">
        <v>4</v>
      </c>
      <c r="E1021" s="327" t="s">
        <v>107</v>
      </c>
      <c r="F1021" s="327"/>
      <c r="G1021" s="310" t="s">
        <v>5</v>
      </c>
      <c r="H1021" s="306" t="s">
        <v>6</v>
      </c>
      <c r="I1021" s="306" t="s">
        <v>7</v>
      </c>
      <c r="J1021" s="306" t="s">
        <v>8</v>
      </c>
    </row>
    <row r="1022" spans="1:10" s="293" customFormat="1" ht="36" customHeight="1" x14ac:dyDescent="0.2">
      <c r="A1022" s="303" t="s">
        <v>108</v>
      </c>
      <c r="B1022" s="296" t="s">
        <v>723</v>
      </c>
      <c r="C1022" s="303" t="s">
        <v>12</v>
      </c>
      <c r="D1022" s="303" t="s">
        <v>724</v>
      </c>
      <c r="E1022" s="326" t="s">
        <v>127</v>
      </c>
      <c r="F1022" s="326"/>
      <c r="G1022" s="295" t="s">
        <v>128</v>
      </c>
      <c r="H1022" s="173">
        <v>1</v>
      </c>
      <c r="I1022" s="297">
        <v>63.92</v>
      </c>
      <c r="J1022" s="297">
        <v>63.92</v>
      </c>
    </row>
    <row r="1023" spans="1:10" s="293" customFormat="1" ht="36" customHeight="1" x14ac:dyDescent="0.2">
      <c r="A1023" s="304" t="s">
        <v>110</v>
      </c>
      <c r="B1023" s="166" t="s">
        <v>740</v>
      </c>
      <c r="C1023" s="304" t="s">
        <v>12</v>
      </c>
      <c r="D1023" s="304" t="s">
        <v>741</v>
      </c>
      <c r="E1023" s="329" t="s">
        <v>127</v>
      </c>
      <c r="F1023" s="329"/>
      <c r="G1023" s="165" t="s">
        <v>114</v>
      </c>
      <c r="H1023" s="168">
        <v>1</v>
      </c>
      <c r="I1023" s="167">
        <v>9.36</v>
      </c>
      <c r="J1023" s="167">
        <v>9.36</v>
      </c>
    </row>
    <row r="1024" spans="1:10" s="293" customFormat="1" ht="36" customHeight="1" x14ac:dyDescent="0.2">
      <c r="A1024" s="304" t="s">
        <v>110</v>
      </c>
      <c r="B1024" s="166" t="s">
        <v>742</v>
      </c>
      <c r="C1024" s="304" t="s">
        <v>12</v>
      </c>
      <c r="D1024" s="304" t="s">
        <v>743</v>
      </c>
      <c r="E1024" s="329" t="s">
        <v>127</v>
      </c>
      <c r="F1024" s="329"/>
      <c r="G1024" s="165" t="s">
        <v>114</v>
      </c>
      <c r="H1024" s="168">
        <v>1</v>
      </c>
      <c r="I1024" s="167">
        <v>11.7</v>
      </c>
      <c r="J1024" s="167">
        <v>11.7</v>
      </c>
    </row>
    <row r="1025" spans="1:10" s="293" customFormat="1" ht="36" customHeight="1" x14ac:dyDescent="0.2">
      <c r="A1025" s="304" t="s">
        <v>110</v>
      </c>
      <c r="B1025" s="166" t="s">
        <v>744</v>
      </c>
      <c r="C1025" s="304" t="s">
        <v>12</v>
      </c>
      <c r="D1025" s="304" t="s">
        <v>745</v>
      </c>
      <c r="E1025" s="329" t="s">
        <v>127</v>
      </c>
      <c r="F1025" s="329"/>
      <c r="G1025" s="165" t="s">
        <v>114</v>
      </c>
      <c r="H1025" s="168">
        <v>1</v>
      </c>
      <c r="I1025" s="167">
        <v>25.33</v>
      </c>
      <c r="J1025" s="167">
        <v>25.33</v>
      </c>
    </row>
    <row r="1026" spans="1:10" s="293" customFormat="1" ht="36" customHeight="1" x14ac:dyDescent="0.2">
      <c r="A1026" s="304" t="s">
        <v>110</v>
      </c>
      <c r="B1026" s="166" t="s">
        <v>746</v>
      </c>
      <c r="C1026" s="304" t="s">
        <v>12</v>
      </c>
      <c r="D1026" s="304" t="s">
        <v>747</v>
      </c>
      <c r="E1026" s="329" t="s">
        <v>127</v>
      </c>
      <c r="F1026" s="329"/>
      <c r="G1026" s="165" t="s">
        <v>114</v>
      </c>
      <c r="H1026" s="168">
        <v>1</v>
      </c>
      <c r="I1026" s="167">
        <v>1.05</v>
      </c>
      <c r="J1026" s="167">
        <v>1.05</v>
      </c>
    </row>
    <row r="1027" spans="1:10" s="293" customFormat="1" ht="24" customHeight="1" x14ac:dyDescent="0.2">
      <c r="A1027" s="304" t="s">
        <v>110</v>
      </c>
      <c r="B1027" s="166" t="s">
        <v>715</v>
      </c>
      <c r="C1027" s="304" t="s">
        <v>12</v>
      </c>
      <c r="D1027" s="304" t="s">
        <v>716</v>
      </c>
      <c r="E1027" s="329" t="s">
        <v>113</v>
      </c>
      <c r="F1027" s="329"/>
      <c r="G1027" s="165" t="s">
        <v>114</v>
      </c>
      <c r="H1027" s="168">
        <v>1</v>
      </c>
      <c r="I1027" s="167">
        <v>16.48</v>
      </c>
      <c r="J1027" s="167">
        <v>16.48</v>
      </c>
    </row>
    <row r="1028" spans="1:10" s="293" customFormat="1" x14ac:dyDescent="0.2">
      <c r="A1028" s="301"/>
      <c r="B1028" s="301"/>
      <c r="C1028" s="301"/>
      <c r="D1028" s="301"/>
      <c r="E1028" s="301" t="s">
        <v>119</v>
      </c>
      <c r="F1028" s="178">
        <v>7.2642379999999998</v>
      </c>
      <c r="G1028" s="301" t="s">
        <v>120</v>
      </c>
      <c r="H1028" s="178">
        <v>6.12</v>
      </c>
      <c r="I1028" s="301" t="s">
        <v>121</v>
      </c>
      <c r="J1028" s="178">
        <v>13.38</v>
      </c>
    </row>
    <row r="1029" spans="1:10" s="293" customFormat="1" ht="15" thickBot="1" x14ac:dyDescent="0.25">
      <c r="A1029" s="301"/>
      <c r="B1029" s="301"/>
      <c r="C1029" s="301"/>
      <c r="D1029" s="301"/>
      <c r="E1029" s="301" t="s">
        <v>122</v>
      </c>
      <c r="F1029" s="178">
        <v>18.760000000000002</v>
      </c>
      <c r="G1029" s="301"/>
      <c r="H1029" s="322" t="s">
        <v>123</v>
      </c>
      <c r="I1029" s="322"/>
      <c r="J1029" s="178">
        <v>82.68</v>
      </c>
    </row>
    <row r="1030" spans="1:10" s="293" customFormat="1" ht="0.95" customHeight="1" thickTop="1" x14ac:dyDescent="0.2">
      <c r="A1030" s="164"/>
      <c r="B1030" s="164"/>
      <c r="C1030" s="164"/>
      <c r="D1030" s="164"/>
      <c r="E1030" s="164"/>
      <c r="F1030" s="164"/>
      <c r="G1030" s="164"/>
      <c r="H1030" s="164"/>
      <c r="I1030" s="164"/>
      <c r="J1030" s="164"/>
    </row>
    <row r="1031" spans="1:10" s="293" customFormat="1" ht="18" customHeight="1" x14ac:dyDescent="0.2">
      <c r="A1031" s="302"/>
      <c r="B1031" s="306" t="s">
        <v>2</v>
      </c>
      <c r="C1031" s="302" t="s">
        <v>3</v>
      </c>
      <c r="D1031" s="302" t="s">
        <v>4</v>
      </c>
      <c r="E1031" s="327" t="s">
        <v>107</v>
      </c>
      <c r="F1031" s="327"/>
      <c r="G1031" s="310" t="s">
        <v>5</v>
      </c>
      <c r="H1031" s="306" t="s">
        <v>6</v>
      </c>
      <c r="I1031" s="306" t="s">
        <v>7</v>
      </c>
      <c r="J1031" s="306" t="s">
        <v>8</v>
      </c>
    </row>
    <row r="1032" spans="1:10" s="293" customFormat="1" ht="36" customHeight="1" x14ac:dyDescent="0.2">
      <c r="A1032" s="303" t="s">
        <v>108</v>
      </c>
      <c r="B1032" s="296" t="s">
        <v>740</v>
      </c>
      <c r="C1032" s="303" t="s">
        <v>12</v>
      </c>
      <c r="D1032" s="303" t="s">
        <v>741</v>
      </c>
      <c r="E1032" s="326" t="s">
        <v>127</v>
      </c>
      <c r="F1032" s="326"/>
      <c r="G1032" s="295" t="s">
        <v>114</v>
      </c>
      <c r="H1032" s="173">
        <v>1</v>
      </c>
      <c r="I1032" s="297">
        <v>9.36</v>
      </c>
      <c r="J1032" s="297">
        <v>9.36</v>
      </c>
    </row>
    <row r="1033" spans="1:10" s="293" customFormat="1" ht="36" customHeight="1" x14ac:dyDescent="0.2">
      <c r="A1033" s="305" t="s">
        <v>117</v>
      </c>
      <c r="B1033" s="175" t="s">
        <v>748</v>
      </c>
      <c r="C1033" s="305" t="s">
        <v>12</v>
      </c>
      <c r="D1033" s="305" t="s">
        <v>749</v>
      </c>
      <c r="E1033" s="321" t="s">
        <v>185</v>
      </c>
      <c r="F1033" s="321"/>
      <c r="G1033" s="174" t="s">
        <v>13</v>
      </c>
      <c r="H1033" s="177">
        <v>6.3999999999999997E-5</v>
      </c>
      <c r="I1033" s="176">
        <v>146282.53</v>
      </c>
      <c r="J1033" s="176">
        <v>9.36</v>
      </c>
    </row>
    <row r="1034" spans="1:10" s="293" customFormat="1" x14ac:dyDescent="0.2">
      <c r="A1034" s="301"/>
      <c r="B1034" s="301"/>
      <c r="C1034" s="301"/>
      <c r="D1034" s="301"/>
      <c r="E1034" s="301" t="s">
        <v>119</v>
      </c>
      <c r="F1034" s="178">
        <v>0</v>
      </c>
      <c r="G1034" s="301" t="s">
        <v>120</v>
      </c>
      <c r="H1034" s="178">
        <v>0</v>
      </c>
      <c r="I1034" s="301" t="s">
        <v>121</v>
      </c>
      <c r="J1034" s="178">
        <v>0</v>
      </c>
    </row>
    <row r="1035" spans="1:10" s="293" customFormat="1" ht="15" thickBot="1" x14ac:dyDescent="0.25">
      <c r="A1035" s="301"/>
      <c r="B1035" s="301"/>
      <c r="C1035" s="301"/>
      <c r="D1035" s="301"/>
      <c r="E1035" s="301" t="s">
        <v>122</v>
      </c>
      <c r="F1035" s="178">
        <v>2.74</v>
      </c>
      <c r="G1035" s="301"/>
      <c r="H1035" s="322" t="s">
        <v>123</v>
      </c>
      <c r="I1035" s="322"/>
      <c r="J1035" s="178">
        <v>12.1</v>
      </c>
    </row>
    <row r="1036" spans="1:10" s="293" customFormat="1" ht="0.95" customHeight="1" thickTop="1" x14ac:dyDescent="0.2">
      <c r="A1036" s="164"/>
      <c r="B1036" s="164"/>
      <c r="C1036" s="164"/>
      <c r="D1036" s="164"/>
      <c r="E1036" s="164"/>
      <c r="F1036" s="164"/>
      <c r="G1036" s="164"/>
      <c r="H1036" s="164"/>
      <c r="I1036" s="164"/>
      <c r="J1036" s="164"/>
    </row>
    <row r="1037" spans="1:10" s="293" customFormat="1" ht="18" customHeight="1" x14ac:dyDescent="0.2">
      <c r="A1037" s="302"/>
      <c r="B1037" s="306" t="s">
        <v>2</v>
      </c>
      <c r="C1037" s="302" t="s">
        <v>3</v>
      </c>
      <c r="D1037" s="302" t="s">
        <v>4</v>
      </c>
      <c r="E1037" s="327" t="s">
        <v>107</v>
      </c>
      <c r="F1037" s="327"/>
      <c r="G1037" s="310" t="s">
        <v>5</v>
      </c>
      <c r="H1037" s="306" t="s">
        <v>6</v>
      </c>
      <c r="I1037" s="306" t="s">
        <v>7</v>
      </c>
      <c r="J1037" s="306" t="s">
        <v>8</v>
      </c>
    </row>
    <row r="1038" spans="1:10" s="293" customFormat="1" ht="36" customHeight="1" x14ac:dyDescent="0.2">
      <c r="A1038" s="303" t="s">
        <v>108</v>
      </c>
      <c r="B1038" s="296" t="s">
        <v>746</v>
      </c>
      <c r="C1038" s="303" t="s">
        <v>12</v>
      </c>
      <c r="D1038" s="303" t="s">
        <v>747</v>
      </c>
      <c r="E1038" s="326" t="s">
        <v>127</v>
      </c>
      <c r="F1038" s="326"/>
      <c r="G1038" s="295" t="s">
        <v>114</v>
      </c>
      <c r="H1038" s="173">
        <v>1</v>
      </c>
      <c r="I1038" s="297">
        <v>1.05</v>
      </c>
      <c r="J1038" s="297">
        <v>1.05</v>
      </c>
    </row>
    <row r="1039" spans="1:10" s="293" customFormat="1" ht="36" customHeight="1" x14ac:dyDescent="0.2">
      <c r="A1039" s="305" t="s">
        <v>117</v>
      </c>
      <c r="B1039" s="175" t="s">
        <v>748</v>
      </c>
      <c r="C1039" s="305" t="s">
        <v>12</v>
      </c>
      <c r="D1039" s="305" t="s">
        <v>749</v>
      </c>
      <c r="E1039" s="321" t="s">
        <v>185</v>
      </c>
      <c r="F1039" s="321"/>
      <c r="G1039" s="174" t="s">
        <v>13</v>
      </c>
      <c r="H1039" s="177">
        <v>7.1999999999999997E-6</v>
      </c>
      <c r="I1039" s="176">
        <v>146282.53</v>
      </c>
      <c r="J1039" s="176">
        <v>1.05</v>
      </c>
    </row>
    <row r="1040" spans="1:10" s="293" customFormat="1" x14ac:dyDescent="0.2">
      <c r="A1040" s="301"/>
      <c r="B1040" s="301"/>
      <c r="C1040" s="301"/>
      <c r="D1040" s="301"/>
      <c r="E1040" s="301" t="s">
        <v>119</v>
      </c>
      <c r="F1040" s="178">
        <v>0</v>
      </c>
      <c r="G1040" s="301" t="s">
        <v>120</v>
      </c>
      <c r="H1040" s="178">
        <v>0</v>
      </c>
      <c r="I1040" s="301" t="s">
        <v>121</v>
      </c>
      <c r="J1040" s="178">
        <v>0</v>
      </c>
    </row>
    <row r="1041" spans="1:10" s="293" customFormat="1" ht="15" thickBot="1" x14ac:dyDescent="0.25">
      <c r="A1041" s="301"/>
      <c r="B1041" s="301"/>
      <c r="C1041" s="301"/>
      <c r="D1041" s="301"/>
      <c r="E1041" s="301" t="s">
        <v>122</v>
      </c>
      <c r="F1041" s="178">
        <v>0.3</v>
      </c>
      <c r="G1041" s="301"/>
      <c r="H1041" s="322" t="s">
        <v>123</v>
      </c>
      <c r="I1041" s="322"/>
      <c r="J1041" s="178">
        <v>1.35</v>
      </c>
    </row>
    <row r="1042" spans="1:10" s="293" customFormat="1" ht="0.95" customHeight="1" thickTop="1" x14ac:dyDescent="0.2">
      <c r="A1042" s="164"/>
      <c r="B1042" s="164"/>
      <c r="C1042" s="164"/>
      <c r="D1042" s="164"/>
      <c r="E1042" s="164"/>
      <c r="F1042" s="164"/>
      <c r="G1042" s="164"/>
      <c r="H1042" s="164"/>
      <c r="I1042" s="164"/>
      <c r="J1042" s="164"/>
    </row>
    <row r="1043" spans="1:10" s="293" customFormat="1" ht="18" customHeight="1" x14ac:dyDescent="0.2">
      <c r="A1043" s="302"/>
      <c r="B1043" s="306" t="s">
        <v>2</v>
      </c>
      <c r="C1043" s="302" t="s">
        <v>3</v>
      </c>
      <c r="D1043" s="302" t="s">
        <v>4</v>
      </c>
      <c r="E1043" s="327" t="s">
        <v>107</v>
      </c>
      <c r="F1043" s="327"/>
      <c r="G1043" s="310" t="s">
        <v>5</v>
      </c>
      <c r="H1043" s="306" t="s">
        <v>6</v>
      </c>
      <c r="I1043" s="306" t="s">
        <v>7</v>
      </c>
      <c r="J1043" s="306" t="s">
        <v>8</v>
      </c>
    </row>
    <row r="1044" spans="1:10" s="293" customFormat="1" ht="36" customHeight="1" x14ac:dyDescent="0.2">
      <c r="A1044" s="303" t="s">
        <v>108</v>
      </c>
      <c r="B1044" s="296" t="s">
        <v>742</v>
      </c>
      <c r="C1044" s="303" t="s">
        <v>12</v>
      </c>
      <c r="D1044" s="303" t="s">
        <v>743</v>
      </c>
      <c r="E1044" s="326" t="s">
        <v>127</v>
      </c>
      <c r="F1044" s="326"/>
      <c r="G1044" s="295" t="s">
        <v>114</v>
      </c>
      <c r="H1044" s="173">
        <v>1</v>
      </c>
      <c r="I1044" s="297">
        <v>11.7</v>
      </c>
      <c r="J1044" s="297">
        <v>11.7</v>
      </c>
    </row>
    <row r="1045" spans="1:10" s="293" customFormat="1" ht="36" customHeight="1" x14ac:dyDescent="0.2">
      <c r="A1045" s="305" t="s">
        <v>117</v>
      </c>
      <c r="B1045" s="175" t="s">
        <v>748</v>
      </c>
      <c r="C1045" s="305" t="s">
        <v>12</v>
      </c>
      <c r="D1045" s="305" t="s">
        <v>749</v>
      </c>
      <c r="E1045" s="321" t="s">
        <v>185</v>
      </c>
      <c r="F1045" s="321"/>
      <c r="G1045" s="174" t="s">
        <v>13</v>
      </c>
      <c r="H1045" s="177">
        <v>8.0000000000000007E-5</v>
      </c>
      <c r="I1045" s="176">
        <v>146282.53</v>
      </c>
      <c r="J1045" s="176">
        <v>11.7</v>
      </c>
    </row>
    <row r="1046" spans="1:10" s="293" customFormat="1" x14ac:dyDescent="0.2">
      <c r="A1046" s="301"/>
      <c r="B1046" s="301"/>
      <c r="C1046" s="301"/>
      <c r="D1046" s="301"/>
      <c r="E1046" s="301" t="s">
        <v>119</v>
      </c>
      <c r="F1046" s="178">
        <v>0</v>
      </c>
      <c r="G1046" s="301" t="s">
        <v>120</v>
      </c>
      <c r="H1046" s="178">
        <v>0</v>
      </c>
      <c r="I1046" s="301" t="s">
        <v>121</v>
      </c>
      <c r="J1046" s="178">
        <v>0</v>
      </c>
    </row>
    <row r="1047" spans="1:10" s="293" customFormat="1" ht="15" thickBot="1" x14ac:dyDescent="0.25">
      <c r="A1047" s="301"/>
      <c r="B1047" s="301"/>
      <c r="C1047" s="301"/>
      <c r="D1047" s="301"/>
      <c r="E1047" s="301" t="s">
        <v>122</v>
      </c>
      <c r="F1047" s="178">
        <v>3.43</v>
      </c>
      <c r="G1047" s="301"/>
      <c r="H1047" s="322" t="s">
        <v>123</v>
      </c>
      <c r="I1047" s="322"/>
      <c r="J1047" s="178">
        <v>15.13</v>
      </c>
    </row>
    <row r="1048" spans="1:10" s="293" customFormat="1" ht="0.95" customHeight="1" thickTop="1" x14ac:dyDescent="0.2">
      <c r="A1048" s="164"/>
      <c r="B1048" s="164"/>
      <c r="C1048" s="164"/>
      <c r="D1048" s="164"/>
      <c r="E1048" s="164"/>
      <c r="F1048" s="164"/>
      <c r="G1048" s="164"/>
      <c r="H1048" s="164"/>
      <c r="I1048" s="164"/>
      <c r="J1048" s="164"/>
    </row>
    <row r="1049" spans="1:10" s="293" customFormat="1" ht="18" customHeight="1" x14ac:dyDescent="0.2">
      <c r="A1049" s="302"/>
      <c r="B1049" s="306" t="s">
        <v>2</v>
      </c>
      <c r="C1049" s="302" t="s">
        <v>3</v>
      </c>
      <c r="D1049" s="302" t="s">
        <v>4</v>
      </c>
      <c r="E1049" s="327" t="s">
        <v>107</v>
      </c>
      <c r="F1049" s="327"/>
      <c r="G1049" s="310" t="s">
        <v>5</v>
      </c>
      <c r="H1049" s="306" t="s">
        <v>6</v>
      </c>
      <c r="I1049" s="306" t="s">
        <v>7</v>
      </c>
      <c r="J1049" s="306" t="s">
        <v>8</v>
      </c>
    </row>
    <row r="1050" spans="1:10" s="293" customFormat="1" ht="36" customHeight="1" x14ac:dyDescent="0.2">
      <c r="A1050" s="303" t="s">
        <v>108</v>
      </c>
      <c r="B1050" s="296" t="s">
        <v>744</v>
      </c>
      <c r="C1050" s="303" t="s">
        <v>12</v>
      </c>
      <c r="D1050" s="303" t="s">
        <v>745</v>
      </c>
      <c r="E1050" s="326" t="s">
        <v>127</v>
      </c>
      <c r="F1050" s="326"/>
      <c r="G1050" s="295" t="s">
        <v>114</v>
      </c>
      <c r="H1050" s="173">
        <v>1</v>
      </c>
      <c r="I1050" s="297">
        <v>25.33</v>
      </c>
      <c r="J1050" s="297">
        <v>25.33</v>
      </c>
    </row>
    <row r="1051" spans="1:10" s="293" customFormat="1" ht="24" customHeight="1" x14ac:dyDescent="0.2">
      <c r="A1051" s="305" t="s">
        <v>117</v>
      </c>
      <c r="B1051" s="175" t="s">
        <v>409</v>
      </c>
      <c r="C1051" s="305" t="s">
        <v>12</v>
      </c>
      <c r="D1051" s="305" t="s">
        <v>410</v>
      </c>
      <c r="E1051" s="321" t="s">
        <v>118</v>
      </c>
      <c r="F1051" s="321"/>
      <c r="G1051" s="174" t="s">
        <v>411</v>
      </c>
      <c r="H1051" s="177">
        <v>8.39</v>
      </c>
      <c r="I1051" s="176">
        <v>3.02</v>
      </c>
      <c r="J1051" s="176">
        <v>25.33</v>
      </c>
    </row>
    <row r="1052" spans="1:10" s="293" customFormat="1" x14ac:dyDescent="0.2">
      <c r="A1052" s="301"/>
      <c r="B1052" s="301"/>
      <c r="C1052" s="301"/>
      <c r="D1052" s="301"/>
      <c r="E1052" s="301" t="s">
        <v>119</v>
      </c>
      <c r="F1052" s="178">
        <v>0</v>
      </c>
      <c r="G1052" s="301" t="s">
        <v>120</v>
      </c>
      <c r="H1052" s="178">
        <v>0</v>
      </c>
      <c r="I1052" s="301" t="s">
        <v>121</v>
      </c>
      <c r="J1052" s="178">
        <v>0</v>
      </c>
    </row>
    <row r="1053" spans="1:10" s="293" customFormat="1" ht="15" thickBot="1" x14ac:dyDescent="0.25">
      <c r="A1053" s="301"/>
      <c r="B1053" s="301"/>
      <c r="C1053" s="301"/>
      <c r="D1053" s="301"/>
      <c r="E1053" s="301" t="s">
        <v>122</v>
      </c>
      <c r="F1053" s="178">
        <v>7.43</v>
      </c>
      <c r="G1053" s="301"/>
      <c r="H1053" s="322" t="s">
        <v>123</v>
      </c>
      <c r="I1053" s="322"/>
      <c r="J1053" s="178">
        <v>32.76</v>
      </c>
    </row>
    <row r="1054" spans="1:10" s="293" customFormat="1" ht="0.95" customHeight="1" thickTop="1" x14ac:dyDescent="0.2">
      <c r="A1054" s="164"/>
      <c r="B1054" s="164"/>
      <c r="C1054" s="164"/>
      <c r="D1054" s="164"/>
      <c r="E1054" s="164"/>
      <c r="F1054" s="164"/>
      <c r="G1054" s="164"/>
      <c r="H1054" s="164"/>
      <c r="I1054" s="164"/>
      <c r="J1054" s="164"/>
    </row>
    <row r="1055" spans="1:10" s="293" customFormat="1" ht="18" customHeight="1" x14ac:dyDescent="0.2">
      <c r="A1055" s="302"/>
      <c r="B1055" s="306" t="s">
        <v>2</v>
      </c>
      <c r="C1055" s="302" t="s">
        <v>3</v>
      </c>
      <c r="D1055" s="302" t="s">
        <v>4</v>
      </c>
      <c r="E1055" s="327" t="s">
        <v>107</v>
      </c>
      <c r="F1055" s="327"/>
      <c r="G1055" s="310" t="s">
        <v>5</v>
      </c>
      <c r="H1055" s="306" t="s">
        <v>6</v>
      </c>
      <c r="I1055" s="306" t="s">
        <v>7</v>
      </c>
      <c r="J1055" s="306" t="s">
        <v>8</v>
      </c>
    </row>
    <row r="1056" spans="1:10" s="293" customFormat="1" ht="60" customHeight="1" x14ac:dyDescent="0.2">
      <c r="A1056" s="303" t="s">
        <v>108</v>
      </c>
      <c r="B1056" s="296" t="s">
        <v>725</v>
      </c>
      <c r="C1056" s="303" t="s">
        <v>12</v>
      </c>
      <c r="D1056" s="303" t="s">
        <v>726</v>
      </c>
      <c r="E1056" s="326" t="s">
        <v>127</v>
      </c>
      <c r="F1056" s="326"/>
      <c r="G1056" s="295" t="s">
        <v>128</v>
      </c>
      <c r="H1056" s="173">
        <v>1</v>
      </c>
      <c r="I1056" s="297">
        <v>124.8</v>
      </c>
      <c r="J1056" s="297">
        <v>124.8</v>
      </c>
    </row>
    <row r="1057" spans="1:10" s="293" customFormat="1" ht="60" customHeight="1" x14ac:dyDescent="0.2">
      <c r="A1057" s="304" t="s">
        <v>110</v>
      </c>
      <c r="B1057" s="166" t="s">
        <v>750</v>
      </c>
      <c r="C1057" s="304" t="s">
        <v>12</v>
      </c>
      <c r="D1057" s="304" t="s">
        <v>751</v>
      </c>
      <c r="E1057" s="329" t="s">
        <v>127</v>
      </c>
      <c r="F1057" s="329"/>
      <c r="G1057" s="165" t="s">
        <v>114</v>
      </c>
      <c r="H1057" s="168">
        <v>1</v>
      </c>
      <c r="I1057" s="167">
        <v>9.68</v>
      </c>
      <c r="J1057" s="167">
        <v>9.68</v>
      </c>
    </row>
    <row r="1058" spans="1:10" s="293" customFormat="1" ht="60" customHeight="1" x14ac:dyDescent="0.2">
      <c r="A1058" s="304" t="s">
        <v>110</v>
      </c>
      <c r="B1058" s="166" t="s">
        <v>752</v>
      </c>
      <c r="C1058" s="304" t="s">
        <v>12</v>
      </c>
      <c r="D1058" s="304" t="s">
        <v>753</v>
      </c>
      <c r="E1058" s="329" t="s">
        <v>127</v>
      </c>
      <c r="F1058" s="329"/>
      <c r="G1058" s="165" t="s">
        <v>114</v>
      </c>
      <c r="H1058" s="168">
        <v>1</v>
      </c>
      <c r="I1058" s="167">
        <v>2.02</v>
      </c>
      <c r="J1058" s="167">
        <v>2.02</v>
      </c>
    </row>
    <row r="1059" spans="1:10" s="293" customFormat="1" ht="60" customHeight="1" x14ac:dyDescent="0.2">
      <c r="A1059" s="304" t="s">
        <v>110</v>
      </c>
      <c r="B1059" s="166" t="s">
        <v>754</v>
      </c>
      <c r="C1059" s="304" t="s">
        <v>12</v>
      </c>
      <c r="D1059" s="304" t="s">
        <v>755</v>
      </c>
      <c r="E1059" s="329" t="s">
        <v>127</v>
      </c>
      <c r="F1059" s="329"/>
      <c r="G1059" s="165" t="s">
        <v>114</v>
      </c>
      <c r="H1059" s="168">
        <v>1</v>
      </c>
      <c r="I1059" s="167">
        <v>18.149999999999999</v>
      </c>
      <c r="J1059" s="167">
        <v>18.149999999999999</v>
      </c>
    </row>
    <row r="1060" spans="1:10" s="293" customFormat="1" ht="60" customHeight="1" x14ac:dyDescent="0.2">
      <c r="A1060" s="304" t="s">
        <v>110</v>
      </c>
      <c r="B1060" s="166" t="s">
        <v>756</v>
      </c>
      <c r="C1060" s="304" t="s">
        <v>12</v>
      </c>
      <c r="D1060" s="304" t="s">
        <v>757</v>
      </c>
      <c r="E1060" s="329" t="s">
        <v>127</v>
      </c>
      <c r="F1060" s="329"/>
      <c r="G1060" s="165" t="s">
        <v>114</v>
      </c>
      <c r="H1060" s="168">
        <v>1</v>
      </c>
      <c r="I1060" s="167">
        <v>0.78</v>
      </c>
      <c r="J1060" s="167">
        <v>0.78</v>
      </c>
    </row>
    <row r="1061" spans="1:10" s="293" customFormat="1" ht="60" customHeight="1" x14ac:dyDescent="0.2">
      <c r="A1061" s="304" t="s">
        <v>110</v>
      </c>
      <c r="B1061" s="166" t="s">
        <v>758</v>
      </c>
      <c r="C1061" s="304" t="s">
        <v>12</v>
      </c>
      <c r="D1061" s="304" t="s">
        <v>759</v>
      </c>
      <c r="E1061" s="329" t="s">
        <v>127</v>
      </c>
      <c r="F1061" s="329"/>
      <c r="G1061" s="165" t="s">
        <v>114</v>
      </c>
      <c r="H1061" s="168">
        <v>1</v>
      </c>
      <c r="I1061" s="167">
        <v>79.81</v>
      </c>
      <c r="J1061" s="167">
        <v>79.81</v>
      </c>
    </row>
    <row r="1062" spans="1:10" s="293" customFormat="1" ht="24" customHeight="1" x14ac:dyDescent="0.2">
      <c r="A1062" s="304" t="s">
        <v>110</v>
      </c>
      <c r="B1062" s="166" t="s">
        <v>760</v>
      </c>
      <c r="C1062" s="304" t="s">
        <v>12</v>
      </c>
      <c r="D1062" s="304" t="s">
        <v>761</v>
      </c>
      <c r="E1062" s="329" t="s">
        <v>113</v>
      </c>
      <c r="F1062" s="329"/>
      <c r="G1062" s="165" t="s">
        <v>114</v>
      </c>
      <c r="H1062" s="168">
        <v>1</v>
      </c>
      <c r="I1062" s="167">
        <v>14.36</v>
      </c>
      <c r="J1062" s="167">
        <v>14.36</v>
      </c>
    </row>
    <row r="1063" spans="1:10" s="293" customFormat="1" x14ac:dyDescent="0.2">
      <c r="A1063" s="301"/>
      <c r="B1063" s="301"/>
      <c r="C1063" s="301"/>
      <c r="D1063" s="301"/>
      <c r="E1063" s="301" t="s">
        <v>119</v>
      </c>
      <c r="F1063" s="178">
        <v>6.9439165999999997</v>
      </c>
      <c r="G1063" s="301" t="s">
        <v>120</v>
      </c>
      <c r="H1063" s="178">
        <v>5.85</v>
      </c>
      <c r="I1063" s="301" t="s">
        <v>121</v>
      </c>
      <c r="J1063" s="178">
        <v>12.79</v>
      </c>
    </row>
    <row r="1064" spans="1:10" s="293" customFormat="1" ht="15" thickBot="1" x14ac:dyDescent="0.25">
      <c r="A1064" s="301"/>
      <c r="B1064" s="301"/>
      <c r="C1064" s="301"/>
      <c r="D1064" s="301"/>
      <c r="E1064" s="301" t="s">
        <v>122</v>
      </c>
      <c r="F1064" s="178">
        <v>36.619999999999997</v>
      </c>
      <c r="G1064" s="301"/>
      <c r="H1064" s="322" t="s">
        <v>123</v>
      </c>
      <c r="I1064" s="322"/>
      <c r="J1064" s="178">
        <v>161.41999999999999</v>
      </c>
    </row>
    <row r="1065" spans="1:10" s="293" customFormat="1" ht="0.95" customHeight="1" thickTop="1" x14ac:dyDescent="0.2">
      <c r="A1065" s="164"/>
      <c r="B1065" s="164"/>
      <c r="C1065" s="164"/>
      <c r="D1065" s="164"/>
      <c r="E1065" s="164"/>
      <c r="F1065" s="164"/>
      <c r="G1065" s="164"/>
      <c r="H1065" s="164"/>
      <c r="I1065" s="164"/>
      <c r="J1065" s="164"/>
    </row>
    <row r="1066" spans="1:10" s="293" customFormat="1" ht="18" customHeight="1" x14ac:dyDescent="0.2">
      <c r="A1066" s="302"/>
      <c r="B1066" s="306" t="s">
        <v>2</v>
      </c>
      <c r="C1066" s="302" t="s">
        <v>3</v>
      </c>
      <c r="D1066" s="302" t="s">
        <v>4</v>
      </c>
      <c r="E1066" s="327" t="s">
        <v>107</v>
      </c>
      <c r="F1066" s="327"/>
      <c r="G1066" s="310" t="s">
        <v>5</v>
      </c>
      <c r="H1066" s="306" t="s">
        <v>6</v>
      </c>
      <c r="I1066" s="306" t="s">
        <v>7</v>
      </c>
      <c r="J1066" s="306" t="s">
        <v>8</v>
      </c>
    </row>
    <row r="1067" spans="1:10" s="293" customFormat="1" ht="60" customHeight="1" x14ac:dyDescent="0.2">
      <c r="A1067" s="303" t="s">
        <v>108</v>
      </c>
      <c r="B1067" s="296" t="s">
        <v>750</v>
      </c>
      <c r="C1067" s="303" t="s">
        <v>12</v>
      </c>
      <c r="D1067" s="303" t="s">
        <v>751</v>
      </c>
      <c r="E1067" s="326" t="s">
        <v>127</v>
      </c>
      <c r="F1067" s="326"/>
      <c r="G1067" s="295" t="s">
        <v>114</v>
      </c>
      <c r="H1067" s="173">
        <v>1</v>
      </c>
      <c r="I1067" s="297">
        <v>9.68</v>
      </c>
      <c r="J1067" s="297">
        <v>9.68</v>
      </c>
    </row>
    <row r="1068" spans="1:10" s="293" customFormat="1" ht="48" customHeight="1" x14ac:dyDescent="0.2">
      <c r="A1068" s="305" t="s">
        <v>117</v>
      </c>
      <c r="B1068" s="175" t="s">
        <v>762</v>
      </c>
      <c r="C1068" s="305" t="s">
        <v>12</v>
      </c>
      <c r="D1068" s="305" t="s">
        <v>763</v>
      </c>
      <c r="E1068" s="321" t="s">
        <v>185</v>
      </c>
      <c r="F1068" s="321"/>
      <c r="G1068" s="174" t="s">
        <v>13</v>
      </c>
      <c r="H1068" s="177">
        <v>3.43E-5</v>
      </c>
      <c r="I1068" s="176">
        <v>209071.82</v>
      </c>
      <c r="J1068" s="176">
        <v>7.17</v>
      </c>
    </row>
    <row r="1069" spans="1:10" s="293" customFormat="1" ht="60" customHeight="1" x14ac:dyDescent="0.2">
      <c r="A1069" s="305" t="s">
        <v>117</v>
      </c>
      <c r="B1069" s="175" t="s">
        <v>764</v>
      </c>
      <c r="C1069" s="305" t="s">
        <v>12</v>
      </c>
      <c r="D1069" s="305" t="s">
        <v>765</v>
      </c>
      <c r="E1069" s="321" t="s">
        <v>185</v>
      </c>
      <c r="F1069" s="321"/>
      <c r="G1069" s="174" t="s">
        <v>13</v>
      </c>
      <c r="H1069" s="177">
        <v>3.43E-5</v>
      </c>
      <c r="I1069" s="176">
        <v>73316.5</v>
      </c>
      <c r="J1069" s="176">
        <v>2.5099999999999998</v>
      </c>
    </row>
    <row r="1070" spans="1:10" s="293" customFormat="1" x14ac:dyDescent="0.2">
      <c r="A1070" s="301"/>
      <c r="B1070" s="301"/>
      <c r="C1070" s="301"/>
      <c r="D1070" s="301"/>
      <c r="E1070" s="301" t="s">
        <v>119</v>
      </c>
      <c r="F1070" s="178">
        <v>0</v>
      </c>
      <c r="G1070" s="301" t="s">
        <v>120</v>
      </c>
      <c r="H1070" s="178">
        <v>0</v>
      </c>
      <c r="I1070" s="301" t="s">
        <v>121</v>
      </c>
      <c r="J1070" s="178">
        <v>0</v>
      </c>
    </row>
    <row r="1071" spans="1:10" s="293" customFormat="1" ht="15" thickBot="1" x14ac:dyDescent="0.25">
      <c r="A1071" s="301"/>
      <c r="B1071" s="301"/>
      <c r="C1071" s="301"/>
      <c r="D1071" s="301"/>
      <c r="E1071" s="301" t="s">
        <v>122</v>
      </c>
      <c r="F1071" s="178">
        <v>2.84</v>
      </c>
      <c r="G1071" s="301"/>
      <c r="H1071" s="322" t="s">
        <v>123</v>
      </c>
      <c r="I1071" s="322"/>
      <c r="J1071" s="178">
        <v>12.52</v>
      </c>
    </row>
    <row r="1072" spans="1:10" s="293" customFormat="1" ht="0.95" customHeight="1" thickTop="1" x14ac:dyDescent="0.2">
      <c r="A1072" s="164"/>
      <c r="B1072" s="164"/>
      <c r="C1072" s="164"/>
      <c r="D1072" s="164"/>
      <c r="E1072" s="164"/>
      <c r="F1072" s="164"/>
      <c r="G1072" s="164"/>
      <c r="H1072" s="164"/>
      <c r="I1072" s="164"/>
      <c r="J1072" s="164"/>
    </row>
    <row r="1073" spans="1:10" s="293" customFormat="1" ht="18" customHeight="1" x14ac:dyDescent="0.2">
      <c r="A1073" s="302"/>
      <c r="B1073" s="306" t="s">
        <v>2</v>
      </c>
      <c r="C1073" s="302" t="s">
        <v>3</v>
      </c>
      <c r="D1073" s="302" t="s">
        <v>4</v>
      </c>
      <c r="E1073" s="327" t="s">
        <v>107</v>
      </c>
      <c r="F1073" s="327"/>
      <c r="G1073" s="310" t="s">
        <v>5</v>
      </c>
      <c r="H1073" s="306" t="s">
        <v>6</v>
      </c>
      <c r="I1073" s="306" t="s">
        <v>7</v>
      </c>
      <c r="J1073" s="306" t="s">
        <v>8</v>
      </c>
    </row>
    <row r="1074" spans="1:10" s="293" customFormat="1" ht="60" customHeight="1" x14ac:dyDescent="0.2">
      <c r="A1074" s="303" t="s">
        <v>108</v>
      </c>
      <c r="B1074" s="296" t="s">
        <v>756</v>
      </c>
      <c r="C1074" s="303" t="s">
        <v>12</v>
      </c>
      <c r="D1074" s="303" t="s">
        <v>757</v>
      </c>
      <c r="E1074" s="326" t="s">
        <v>127</v>
      </c>
      <c r="F1074" s="326"/>
      <c r="G1074" s="295" t="s">
        <v>114</v>
      </c>
      <c r="H1074" s="173">
        <v>1</v>
      </c>
      <c r="I1074" s="297">
        <v>0.78</v>
      </c>
      <c r="J1074" s="297">
        <v>0.78</v>
      </c>
    </row>
    <row r="1075" spans="1:10" s="293" customFormat="1" ht="48" customHeight="1" x14ac:dyDescent="0.2">
      <c r="A1075" s="305" t="s">
        <v>117</v>
      </c>
      <c r="B1075" s="175" t="s">
        <v>762</v>
      </c>
      <c r="C1075" s="305" t="s">
        <v>12</v>
      </c>
      <c r="D1075" s="305" t="s">
        <v>763</v>
      </c>
      <c r="E1075" s="321" t="s">
        <v>185</v>
      </c>
      <c r="F1075" s="321"/>
      <c r="G1075" s="174" t="s">
        <v>13</v>
      </c>
      <c r="H1075" s="177">
        <v>2.7999999999999999E-6</v>
      </c>
      <c r="I1075" s="176">
        <v>209071.82</v>
      </c>
      <c r="J1075" s="176">
        <v>0.57999999999999996</v>
      </c>
    </row>
    <row r="1076" spans="1:10" s="293" customFormat="1" ht="60" customHeight="1" x14ac:dyDescent="0.2">
      <c r="A1076" s="305" t="s">
        <v>117</v>
      </c>
      <c r="B1076" s="175" t="s">
        <v>764</v>
      </c>
      <c r="C1076" s="305" t="s">
        <v>12</v>
      </c>
      <c r="D1076" s="305" t="s">
        <v>765</v>
      </c>
      <c r="E1076" s="321" t="s">
        <v>185</v>
      </c>
      <c r="F1076" s="321"/>
      <c r="G1076" s="174" t="s">
        <v>13</v>
      </c>
      <c r="H1076" s="177">
        <v>2.7999999999999999E-6</v>
      </c>
      <c r="I1076" s="176">
        <v>73316.5</v>
      </c>
      <c r="J1076" s="176">
        <v>0.2</v>
      </c>
    </row>
    <row r="1077" spans="1:10" s="293" customFormat="1" x14ac:dyDescent="0.2">
      <c r="A1077" s="301"/>
      <c r="B1077" s="301"/>
      <c r="C1077" s="301"/>
      <c r="D1077" s="301"/>
      <c r="E1077" s="301" t="s">
        <v>119</v>
      </c>
      <c r="F1077" s="178">
        <v>0</v>
      </c>
      <c r="G1077" s="301" t="s">
        <v>120</v>
      </c>
      <c r="H1077" s="178">
        <v>0</v>
      </c>
      <c r="I1077" s="301" t="s">
        <v>121</v>
      </c>
      <c r="J1077" s="178">
        <v>0</v>
      </c>
    </row>
    <row r="1078" spans="1:10" s="293" customFormat="1" ht="15" thickBot="1" x14ac:dyDescent="0.25">
      <c r="A1078" s="301"/>
      <c r="B1078" s="301"/>
      <c r="C1078" s="301"/>
      <c r="D1078" s="301"/>
      <c r="E1078" s="301" t="s">
        <v>122</v>
      </c>
      <c r="F1078" s="178">
        <v>0.22</v>
      </c>
      <c r="G1078" s="301"/>
      <c r="H1078" s="322" t="s">
        <v>123</v>
      </c>
      <c r="I1078" s="322"/>
      <c r="J1078" s="178">
        <v>1</v>
      </c>
    </row>
    <row r="1079" spans="1:10" s="293" customFormat="1" ht="0.95" customHeight="1" thickTop="1" x14ac:dyDescent="0.2">
      <c r="A1079" s="164"/>
      <c r="B1079" s="164"/>
      <c r="C1079" s="164"/>
      <c r="D1079" s="164"/>
      <c r="E1079" s="164"/>
      <c r="F1079" s="164"/>
      <c r="G1079" s="164"/>
      <c r="H1079" s="164"/>
      <c r="I1079" s="164"/>
      <c r="J1079" s="164"/>
    </row>
    <row r="1080" spans="1:10" s="293" customFormat="1" ht="18" customHeight="1" x14ac:dyDescent="0.2">
      <c r="A1080" s="302"/>
      <c r="B1080" s="306" t="s">
        <v>2</v>
      </c>
      <c r="C1080" s="302" t="s">
        <v>3</v>
      </c>
      <c r="D1080" s="302" t="s">
        <v>4</v>
      </c>
      <c r="E1080" s="327" t="s">
        <v>107</v>
      </c>
      <c r="F1080" s="327"/>
      <c r="G1080" s="310" t="s">
        <v>5</v>
      </c>
      <c r="H1080" s="306" t="s">
        <v>6</v>
      </c>
      <c r="I1080" s="306" t="s">
        <v>7</v>
      </c>
      <c r="J1080" s="306" t="s">
        <v>8</v>
      </c>
    </row>
    <row r="1081" spans="1:10" s="293" customFormat="1" ht="60" customHeight="1" x14ac:dyDescent="0.2">
      <c r="A1081" s="303" t="s">
        <v>108</v>
      </c>
      <c r="B1081" s="296" t="s">
        <v>752</v>
      </c>
      <c r="C1081" s="303" t="s">
        <v>12</v>
      </c>
      <c r="D1081" s="303" t="s">
        <v>753</v>
      </c>
      <c r="E1081" s="326" t="s">
        <v>127</v>
      </c>
      <c r="F1081" s="326"/>
      <c r="G1081" s="295" t="s">
        <v>114</v>
      </c>
      <c r="H1081" s="173">
        <v>1</v>
      </c>
      <c r="I1081" s="297">
        <v>2.02</v>
      </c>
      <c r="J1081" s="297">
        <v>2.02</v>
      </c>
    </row>
    <row r="1082" spans="1:10" s="293" customFormat="1" ht="48" customHeight="1" x14ac:dyDescent="0.2">
      <c r="A1082" s="305" t="s">
        <v>117</v>
      </c>
      <c r="B1082" s="175" t="s">
        <v>762</v>
      </c>
      <c r="C1082" s="305" t="s">
        <v>12</v>
      </c>
      <c r="D1082" s="305" t="s">
        <v>763</v>
      </c>
      <c r="E1082" s="321" t="s">
        <v>185</v>
      </c>
      <c r="F1082" s="321"/>
      <c r="G1082" s="174" t="s">
        <v>13</v>
      </c>
      <c r="H1082" s="177">
        <v>7.1999999999999997E-6</v>
      </c>
      <c r="I1082" s="176">
        <v>209071.82</v>
      </c>
      <c r="J1082" s="176">
        <v>1.5</v>
      </c>
    </row>
    <row r="1083" spans="1:10" s="293" customFormat="1" ht="60" customHeight="1" x14ac:dyDescent="0.2">
      <c r="A1083" s="305" t="s">
        <v>117</v>
      </c>
      <c r="B1083" s="175" t="s">
        <v>764</v>
      </c>
      <c r="C1083" s="305" t="s">
        <v>12</v>
      </c>
      <c r="D1083" s="305" t="s">
        <v>765</v>
      </c>
      <c r="E1083" s="321" t="s">
        <v>185</v>
      </c>
      <c r="F1083" s="321"/>
      <c r="G1083" s="174" t="s">
        <v>13</v>
      </c>
      <c r="H1083" s="177">
        <v>7.1999999999999997E-6</v>
      </c>
      <c r="I1083" s="176">
        <v>73316.5</v>
      </c>
      <c r="J1083" s="176">
        <v>0.52</v>
      </c>
    </row>
    <row r="1084" spans="1:10" s="293" customFormat="1" x14ac:dyDescent="0.2">
      <c r="A1084" s="301"/>
      <c r="B1084" s="301"/>
      <c r="C1084" s="301"/>
      <c r="D1084" s="301"/>
      <c r="E1084" s="301" t="s">
        <v>119</v>
      </c>
      <c r="F1084" s="178">
        <v>0</v>
      </c>
      <c r="G1084" s="301" t="s">
        <v>120</v>
      </c>
      <c r="H1084" s="178">
        <v>0</v>
      </c>
      <c r="I1084" s="301" t="s">
        <v>121</v>
      </c>
      <c r="J1084" s="178">
        <v>0</v>
      </c>
    </row>
    <row r="1085" spans="1:10" s="293" customFormat="1" ht="15" thickBot="1" x14ac:dyDescent="0.25">
      <c r="A1085" s="301"/>
      <c r="B1085" s="301"/>
      <c r="C1085" s="301"/>
      <c r="D1085" s="301"/>
      <c r="E1085" s="301" t="s">
        <v>122</v>
      </c>
      <c r="F1085" s="178">
        <v>0.59</v>
      </c>
      <c r="G1085" s="301"/>
      <c r="H1085" s="322" t="s">
        <v>123</v>
      </c>
      <c r="I1085" s="322"/>
      <c r="J1085" s="178">
        <v>2.61</v>
      </c>
    </row>
    <row r="1086" spans="1:10" s="293" customFormat="1" ht="0.95" customHeight="1" thickTop="1" x14ac:dyDescent="0.2">
      <c r="A1086" s="164"/>
      <c r="B1086" s="164"/>
      <c r="C1086" s="164"/>
      <c r="D1086" s="164"/>
      <c r="E1086" s="164"/>
      <c r="F1086" s="164"/>
      <c r="G1086" s="164"/>
      <c r="H1086" s="164"/>
      <c r="I1086" s="164"/>
      <c r="J1086" s="164"/>
    </row>
    <row r="1087" spans="1:10" s="293" customFormat="1" ht="18" customHeight="1" x14ac:dyDescent="0.2">
      <c r="A1087" s="302"/>
      <c r="B1087" s="306" t="s">
        <v>2</v>
      </c>
      <c r="C1087" s="302" t="s">
        <v>3</v>
      </c>
      <c r="D1087" s="302" t="s">
        <v>4</v>
      </c>
      <c r="E1087" s="327" t="s">
        <v>107</v>
      </c>
      <c r="F1087" s="327"/>
      <c r="G1087" s="310" t="s">
        <v>5</v>
      </c>
      <c r="H1087" s="306" t="s">
        <v>6</v>
      </c>
      <c r="I1087" s="306" t="s">
        <v>7</v>
      </c>
      <c r="J1087" s="306" t="s">
        <v>8</v>
      </c>
    </row>
    <row r="1088" spans="1:10" s="293" customFormat="1" ht="60" customHeight="1" x14ac:dyDescent="0.2">
      <c r="A1088" s="303" t="s">
        <v>108</v>
      </c>
      <c r="B1088" s="296" t="s">
        <v>754</v>
      </c>
      <c r="C1088" s="303" t="s">
        <v>12</v>
      </c>
      <c r="D1088" s="303" t="s">
        <v>755</v>
      </c>
      <c r="E1088" s="326" t="s">
        <v>127</v>
      </c>
      <c r="F1088" s="326"/>
      <c r="G1088" s="295" t="s">
        <v>114</v>
      </c>
      <c r="H1088" s="173">
        <v>1</v>
      </c>
      <c r="I1088" s="297">
        <v>18.149999999999999</v>
      </c>
      <c r="J1088" s="297">
        <v>18.149999999999999</v>
      </c>
    </row>
    <row r="1089" spans="1:10" s="293" customFormat="1" ht="48" customHeight="1" x14ac:dyDescent="0.2">
      <c r="A1089" s="305" t="s">
        <v>117</v>
      </c>
      <c r="B1089" s="175" t="s">
        <v>762</v>
      </c>
      <c r="C1089" s="305" t="s">
        <v>12</v>
      </c>
      <c r="D1089" s="305" t="s">
        <v>763</v>
      </c>
      <c r="E1089" s="321" t="s">
        <v>185</v>
      </c>
      <c r="F1089" s="321"/>
      <c r="G1089" s="174" t="s">
        <v>13</v>
      </c>
      <c r="H1089" s="177">
        <v>6.4300000000000004E-5</v>
      </c>
      <c r="I1089" s="176">
        <v>209071.82</v>
      </c>
      <c r="J1089" s="176">
        <v>13.44</v>
      </c>
    </row>
    <row r="1090" spans="1:10" s="293" customFormat="1" ht="60" customHeight="1" x14ac:dyDescent="0.2">
      <c r="A1090" s="305" t="s">
        <v>117</v>
      </c>
      <c r="B1090" s="175" t="s">
        <v>764</v>
      </c>
      <c r="C1090" s="305" t="s">
        <v>12</v>
      </c>
      <c r="D1090" s="305" t="s">
        <v>765</v>
      </c>
      <c r="E1090" s="321" t="s">
        <v>185</v>
      </c>
      <c r="F1090" s="321"/>
      <c r="G1090" s="174" t="s">
        <v>13</v>
      </c>
      <c r="H1090" s="177">
        <v>6.4300000000000004E-5</v>
      </c>
      <c r="I1090" s="176">
        <v>73316.5</v>
      </c>
      <c r="J1090" s="176">
        <v>4.71</v>
      </c>
    </row>
    <row r="1091" spans="1:10" s="293" customFormat="1" x14ac:dyDescent="0.2">
      <c r="A1091" s="301"/>
      <c r="B1091" s="301"/>
      <c r="C1091" s="301"/>
      <c r="D1091" s="301"/>
      <c r="E1091" s="301" t="s">
        <v>119</v>
      </c>
      <c r="F1091" s="178">
        <v>0</v>
      </c>
      <c r="G1091" s="301" t="s">
        <v>120</v>
      </c>
      <c r="H1091" s="178">
        <v>0</v>
      </c>
      <c r="I1091" s="301" t="s">
        <v>121</v>
      </c>
      <c r="J1091" s="178">
        <v>0</v>
      </c>
    </row>
    <row r="1092" spans="1:10" s="293" customFormat="1" ht="15" thickBot="1" x14ac:dyDescent="0.25">
      <c r="A1092" s="301"/>
      <c r="B1092" s="301"/>
      <c r="C1092" s="301"/>
      <c r="D1092" s="301"/>
      <c r="E1092" s="301" t="s">
        <v>122</v>
      </c>
      <c r="F1092" s="178">
        <v>5.32</v>
      </c>
      <c r="G1092" s="301"/>
      <c r="H1092" s="322" t="s">
        <v>123</v>
      </c>
      <c r="I1092" s="322"/>
      <c r="J1092" s="178">
        <v>23.47</v>
      </c>
    </row>
    <row r="1093" spans="1:10" s="293" customFormat="1" ht="0.95" customHeight="1" thickTop="1" x14ac:dyDescent="0.2">
      <c r="A1093" s="164"/>
      <c r="B1093" s="164"/>
      <c r="C1093" s="164"/>
      <c r="D1093" s="164"/>
      <c r="E1093" s="164"/>
      <c r="F1093" s="164"/>
      <c r="G1093" s="164"/>
      <c r="H1093" s="164"/>
      <c r="I1093" s="164"/>
      <c r="J1093" s="164"/>
    </row>
    <row r="1094" spans="1:10" s="293" customFormat="1" ht="18" customHeight="1" x14ac:dyDescent="0.2">
      <c r="A1094" s="302"/>
      <c r="B1094" s="306" t="s">
        <v>2</v>
      </c>
      <c r="C1094" s="302" t="s">
        <v>3</v>
      </c>
      <c r="D1094" s="302" t="s">
        <v>4</v>
      </c>
      <c r="E1094" s="327" t="s">
        <v>107</v>
      </c>
      <c r="F1094" s="327"/>
      <c r="G1094" s="310" t="s">
        <v>5</v>
      </c>
      <c r="H1094" s="306" t="s">
        <v>6</v>
      </c>
      <c r="I1094" s="306" t="s">
        <v>7</v>
      </c>
      <c r="J1094" s="306" t="s">
        <v>8</v>
      </c>
    </row>
    <row r="1095" spans="1:10" s="293" customFormat="1" ht="60" customHeight="1" x14ac:dyDescent="0.2">
      <c r="A1095" s="303" t="s">
        <v>108</v>
      </c>
      <c r="B1095" s="296" t="s">
        <v>758</v>
      </c>
      <c r="C1095" s="303" t="s">
        <v>12</v>
      </c>
      <c r="D1095" s="303" t="s">
        <v>759</v>
      </c>
      <c r="E1095" s="326" t="s">
        <v>127</v>
      </c>
      <c r="F1095" s="326"/>
      <c r="G1095" s="295" t="s">
        <v>114</v>
      </c>
      <c r="H1095" s="173">
        <v>1</v>
      </c>
      <c r="I1095" s="297">
        <v>79.81</v>
      </c>
      <c r="J1095" s="297">
        <v>79.81</v>
      </c>
    </row>
    <row r="1096" spans="1:10" s="293" customFormat="1" ht="24" customHeight="1" x14ac:dyDescent="0.2">
      <c r="A1096" s="305" t="s">
        <v>117</v>
      </c>
      <c r="B1096" s="175" t="s">
        <v>409</v>
      </c>
      <c r="C1096" s="305" t="s">
        <v>12</v>
      </c>
      <c r="D1096" s="305" t="s">
        <v>410</v>
      </c>
      <c r="E1096" s="321" t="s">
        <v>118</v>
      </c>
      <c r="F1096" s="321"/>
      <c r="G1096" s="174" t="s">
        <v>411</v>
      </c>
      <c r="H1096" s="177">
        <v>26.43</v>
      </c>
      <c r="I1096" s="176">
        <v>3.02</v>
      </c>
      <c r="J1096" s="176">
        <v>79.81</v>
      </c>
    </row>
    <row r="1097" spans="1:10" s="293" customFormat="1" x14ac:dyDescent="0.2">
      <c r="A1097" s="301"/>
      <c r="B1097" s="301"/>
      <c r="C1097" s="301"/>
      <c r="D1097" s="301"/>
      <c r="E1097" s="301" t="s">
        <v>119</v>
      </c>
      <c r="F1097" s="178">
        <v>0</v>
      </c>
      <c r="G1097" s="301" t="s">
        <v>120</v>
      </c>
      <c r="H1097" s="178">
        <v>0</v>
      </c>
      <c r="I1097" s="301" t="s">
        <v>121</v>
      </c>
      <c r="J1097" s="178">
        <v>0</v>
      </c>
    </row>
    <row r="1098" spans="1:10" s="293" customFormat="1" ht="15" thickBot="1" x14ac:dyDescent="0.25">
      <c r="A1098" s="301"/>
      <c r="B1098" s="301"/>
      <c r="C1098" s="301"/>
      <c r="D1098" s="301"/>
      <c r="E1098" s="301" t="s">
        <v>122</v>
      </c>
      <c r="F1098" s="178">
        <v>23.42</v>
      </c>
      <c r="G1098" s="301"/>
      <c r="H1098" s="322" t="s">
        <v>123</v>
      </c>
      <c r="I1098" s="322"/>
      <c r="J1098" s="178">
        <v>103.23</v>
      </c>
    </row>
    <row r="1099" spans="1:10" s="293" customFormat="1" ht="0.95" customHeight="1" thickTop="1" x14ac:dyDescent="0.2">
      <c r="A1099" s="164"/>
      <c r="B1099" s="164"/>
      <c r="C1099" s="164"/>
      <c r="D1099" s="164"/>
      <c r="E1099" s="164"/>
      <c r="F1099" s="164"/>
      <c r="G1099" s="164"/>
      <c r="H1099" s="164"/>
      <c r="I1099" s="164"/>
      <c r="J1099" s="164"/>
    </row>
    <row r="1100" spans="1:10" s="293" customFormat="1" ht="18" customHeight="1" x14ac:dyDescent="0.2">
      <c r="A1100" s="302"/>
      <c r="B1100" s="306" t="s">
        <v>2</v>
      </c>
      <c r="C1100" s="302" t="s">
        <v>3</v>
      </c>
      <c r="D1100" s="302" t="s">
        <v>4</v>
      </c>
      <c r="E1100" s="327" t="s">
        <v>107</v>
      </c>
      <c r="F1100" s="327"/>
      <c r="G1100" s="310" t="s">
        <v>5</v>
      </c>
      <c r="H1100" s="306" t="s">
        <v>6</v>
      </c>
      <c r="I1100" s="306" t="s">
        <v>7</v>
      </c>
      <c r="J1100" s="306" t="s">
        <v>8</v>
      </c>
    </row>
    <row r="1101" spans="1:10" s="293" customFormat="1" ht="24" customHeight="1" x14ac:dyDescent="0.2">
      <c r="A1101" s="303" t="s">
        <v>108</v>
      </c>
      <c r="B1101" s="296" t="s">
        <v>904</v>
      </c>
      <c r="C1101" s="303" t="s">
        <v>12</v>
      </c>
      <c r="D1101" s="303" t="s">
        <v>905</v>
      </c>
      <c r="E1101" s="326" t="s">
        <v>113</v>
      </c>
      <c r="F1101" s="326"/>
      <c r="G1101" s="295" t="s">
        <v>114</v>
      </c>
      <c r="H1101" s="173">
        <v>1</v>
      </c>
      <c r="I1101" s="297">
        <v>17.39</v>
      </c>
      <c r="J1101" s="297">
        <v>17.39</v>
      </c>
    </row>
    <row r="1102" spans="1:10" s="293" customFormat="1" ht="24" customHeight="1" x14ac:dyDescent="0.2">
      <c r="A1102" s="304" t="s">
        <v>110</v>
      </c>
      <c r="B1102" s="166" t="s">
        <v>927</v>
      </c>
      <c r="C1102" s="304" t="s">
        <v>12</v>
      </c>
      <c r="D1102" s="304" t="s">
        <v>928</v>
      </c>
      <c r="E1102" s="329" t="s">
        <v>113</v>
      </c>
      <c r="F1102" s="329"/>
      <c r="G1102" s="165" t="s">
        <v>114</v>
      </c>
      <c r="H1102" s="168">
        <v>1</v>
      </c>
      <c r="I1102" s="167">
        <v>0.21</v>
      </c>
      <c r="J1102" s="167">
        <v>0.21</v>
      </c>
    </row>
    <row r="1103" spans="1:10" s="293" customFormat="1" ht="24" customHeight="1" x14ac:dyDescent="0.2">
      <c r="A1103" s="305" t="s">
        <v>117</v>
      </c>
      <c r="B1103" s="175" t="s">
        <v>355</v>
      </c>
      <c r="C1103" s="305" t="s">
        <v>12</v>
      </c>
      <c r="D1103" s="305" t="s">
        <v>356</v>
      </c>
      <c r="E1103" s="321" t="s">
        <v>157</v>
      </c>
      <c r="F1103" s="321"/>
      <c r="G1103" s="174" t="s">
        <v>114</v>
      </c>
      <c r="H1103" s="177">
        <v>1</v>
      </c>
      <c r="I1103" s="176">
        <v>0.01</v>
      </c>
      <c r="J1103" s="176">
        <v>0.01</v>
      </c>
    </row>
    <row r="1104" spans="1:10" s="293" customFormat="1" ht="24" customHeight="1" x14ac:dyDescent="0.2">
      <c r="A1104" s="305" t="s">
        <v>117</v>
      </c>
      <c r="B1104" s="175" t="s">
        <v>528</v>
      </c>
      <c r="C1104" s="305" t="s">
        <v>12</v>
      </c>
      <c r="D1104" s="305" t="s">
        <v>529</v>
      </c>
      <c r="E1104" s="321" t="s">
        <v>185</v>
      </c>
      <c r="F1104" s="321"/>
      <c r="G1104" s="174" t="s">
        <v>114</v>
      </c>
      <c r="H1104" s="177">
        <v>1</v>
      </c>
      <c r="I1104" s="176">
        <v>0.96</v>
      </c>
      <c r="J1104" s="176">
        <v>0.96</v>
      </c>
    </row>
    <row r="1105" spans="1:10" s="293" customFormat="1" ht="24" customHeight="1" x14ac:dyDescent="0.2">
      <c r="A1105" s="305" t="s">
        <v>117</v>
      </c>
      <c r="B1105" s="175" t="s">
        <v>357</v>
      </c>
      <c r="C1105" s="305" t="s">
        <v>12</v>
      </c>
      <c r="D1105" s="305" t="s">
        <v>358</v>
      </c>
      <c r="E1105" s="321" t="s">
        <v>157</v>
      </c>
      <c r="F1105" s="321"/>
      <c r="G1105" s="174" t="s">
        <v>114</v>
      </c>
      <c r="H1105" s="177">
        <v>1</v>
      </c>
      <c r="I1105" s="176">
        <v>0.35</v>
      </c>
      <c r="J1105" s="176">
        <v>0.35</v>
      </c>
    </row>
    <row r="1106" spans="1:10" s="293" customFormat="1" ht="24" customHeight="1" x14ac:dyDescent="0.2">
      <c r="A1106" s="305" t="s">
        <v>117</v>
      </c>
      <c r="B1106" s="175" t="s">
        <v>530</v>
      </c>
      <c r="C1106" s="305" t="s">
        <v>12</v>
      </c>
      <c r="D1106" s="305" t="s">
        <v>531</v>
      </c>
      <c r="E1106" s="321" t="s">
        <v>185</v>
      </c>
      <c r="F1106" s="321"/>
      <c r="G1106" s="174" t="s">
        <v>114</v>
      </c>
      <c r="H1106" s="177">
        <v>1</v>
      </c>
      <c r="I1106" s="176">
        <v>0.5</v>
      </c>
      <c r="J1106" s="176">
        <v>0.5</v>
      </c>
    </row>
    <row r="1107" spans="1:10" s="293" customFormat="1" ht="24" customHeight="1" x14ac:dyDescent="0.2">
      <c r="A1107" s="305" t="s">
        <v>117</v>
      </c>
      <c r="B1107" s="175" t="s">
        <v>929</v>
      </c>
      <c r="C1107" s="305" t="s">
        <v>12</v>
      </c>
      <c r="D1107" s="305" t="s">
        <v>930</v>
      </c>
      <c r="E1107" s="321" t="s">
        <v>174</v>
      </c>
      <c r="F1107" s="321"/>
      <c r="G1107" s="174" t="s">
        <v>114</v>
      </c>
      <c r="H1107" s="177">
        <v>1</v>
      </c>
      <c r="I1107" s="176">
        <v>14.82</v>
      </c>
      <c r="J1107" s="176">
        <v>14.82</v>
      </c>
    </row>
    <row r="1108" spans="1:10" s="293" customFormat="1" ht="24" customHeight="1" x14ac:dyDescent="0.2">
      <c r="A1108" s="305" t="s">
        <v>117</v>
      </c>
      <c r="B1108" s="175" t="s">
        <v>359</v>
      </c>
      <c r="C1108" s="305" t="s">
        <v>12</v>
      </c>
      <c r="D1108" s="305" t="s">
        <v>360</v>
      </c>
      <c r="E1108" s="321" t="s">
        <v>361</v>
      </c>
      <c r="F1108" s="321"/>
      <c r="G1108" s="174" t="s">
        <v>114</v>
      </c>
      <c r="H1108" s="177">
        <v>1</v>
      </c>
      <c r="I1108" s="176">
        <v>0.01</v>
      </c>
      <c r="J1108" s="176">
        <v>0.01</v>
      </c>
    </row>
    <row r="1109" spans="1:10" s="293" customFormat="1" ht="24" customHeight="1" x14ac:dyDescent="0.2">
      <c r="A1109" s="305" t="s">
        <v>117</v>
      </c>
      <c r="B1109" s="175" t="s">
        <v>362</v>
      </c>
      <c r="C1109" s="305" t="s">
        <v>12</v>
      </c>
      <c r="D1109" s="305" t="s">
        <v>363</v>
      </c>
      <c r="E1109" s="321" t="s">
        <v>317</v>
      </c>
      <c r="F1109" s="321"/>
      <c r="G1109" s="174" t="s">
        <v>114</v>
      </c>
      <c r="H1109" s="177">
        <v>1</v>
      </c>
      <c r="I1109" s="176">
        <v>0.53</v>
      </c>
      <c r="J1109" s="176">
        <v>0.53</v>
      </c>
    </row>
    <row r="1110" spans="1:10" s="293" customFormat="1" x14ac:dyDescent="0.2">
      <c r="A1110" s="301"/>
      <c r="B1110" s="301"/>
      <c r="C1110" s="301"/>
      <c r="D1110" s="301"/>
      <c r="E1110" s="301" t="s">
        <v>119</v>
      </c>
      <c r="F1110" s="178">
        <v>8.1600520999999997</v>
      </c>
      <c r="G1110" s="301" t="s">
        <v>120</v>
      </c>
      <c r="H1110" s="178">
        <v>6.87</v>
      </c>
      <c r="I1110" s="301" t="s">
        <v>121</v>
      </c>
      <c r="J1110" s="178">
        <v>15.03</v>
      </c>
    </row>
    <row r="1111" spans="1:10" s="293" customFormat="1" ht="15" thickBot="1" x14ac:dyDescent="0.25">
      <c r="A1111" s="301"/>
      <c r="B1111" s="301"/>
      <c r="C1111" s="301"/>
      <c r="D1111" s="301"/>
      <c r="E1111" s="301" t="s">
        <v>122</v>
      </c>
      <c r="F1111" s="178">
        <v>5.0999999999999996</v>
      </c>
      <c r="G1111" s="301"/>
      <c r="H1111" s="322" t="s">
        <v>123</v>
      </c>
      <c r="I1111" s="322"/>
      <c r="J1111" s="178">
        <v>22.49</v>
      </c>
    </row>
    <row r="1112" spans="1:10" s="293" customFormat="1" ht="0.95" customHeight="1" thickTop="1" x14ac:dyDescent="0.2">
      <c r="A1112" s="164"/>
      <c r="B1112" s="164"/>
      <c r="C1112" s="164"/>
      <c r="D1112" s="164"/>
      <c r="E1112" s="164"/>
      <c r="F1112" s="164"/>
      <c r="G1112" s="164"/>
      <c r="H1112" s="164"/>
      <c r="I1112" s="164"/>
      <c r="J1112" s="164"/>
    </row>
    <row r="1113" spans="1:10" s="293" customFormat="1" ht="18" customHeight="1" x14ac:dyDescent="0.2">
      <c r="A1113" s="302"/>
      <c r="B1113" s="306" t="s">
        <v>2</v>
      </c>
      <c r="C1113" s="302" t="s">
        <v>3</v>
      </c>
      <c r="D1113" s="302" t="s">
        <v>4</v>
      </c>
      <c r="E1113" s="327" t="s">
        <v>107</v>
      </c>
      <c r="F1113" s="327"/>
      <c r="G1113" s="310" t="s">
        <v>5</v>
      </c>
      <c r="H1113" s="306" t="s">
        <v>6</v>
      </c>
      <c r="I1113" s="306" t="s">
        <v>7</v>
      </c>
      <c r="J1113" s="306" t="s">
        <v>8</v>
      </c>
    </row>
    <row r="1114" spans="1:10" s="293" customFormat="1" ht="48" customHeight="1" x14ac:dyDescent="0.2">
      <c r="A1114" s="303" t="s">
        <v>108</v>
      </c>
      <c r="B1114" s="296" t="s">
        <v>518</v>
      </c>
      <c r="C1114" s="303" t="s">
        <v>12</v>
      </c>
      <c r="D1114" s="303" t="s">
        <v>519</v>
      </c>
      <c r="E1114" s="326" t="s">
        <v>127</v>
      </c>
      <c r="F1114" s="326"/>
      <c r="G1114" s="295" t="s">
        <v>128</v>
      </c>
      <c r="H1114" s="173">
        <v>1</v>
      </c>
      <c r="I1114" s="297">
        <v>1.29</v>
      </c>
      <c r="J1114" s="297">
        <v>1.29</v>
      </c>
    </row>
    <row r="1115" spans="1:10" s="293" customFormat="1" ht="48" customHeight="1" x14ac:dyDescent="0.2">
      <c r="A1115" s="304" t="s">
        <v>110</v>
      </c>
      <c r="B1115" s="166" t="s">
        <v>520</v>
      </c>
      <c r="C1115" s="304" t="s">
        <v>12</v>
      </c>
      <c r="D1115" s="304" t="s">
        <v>521</v>
      </c>
      <c r="E1115" s="329" t="s">
        <v>127</v>
      </c>
      <c r="F1115" s="329"/>
      <c r="G1115" s="165" t="s">
        <v>114</v>
      </c>
      <c r="H1115" s="168">
        <v>1</v>
      </c>
      <c r="I1115" s="167">
        <v>0.17</v>
      </c>
      <c r="J1115" s="167">
        <v>0.17</v>
      </c>
    </row>
    <row r="1116" spans="1:10" s="293" customFormat="1" ht="48" customHeight="1" x14ac:dyDescent="0.2">
      <c r="A1116" s="304" t="s">
        <v>110</v>
      </c>
      <c r="B1116" s="166" t="s">
        <v>522</v>
      </c>
      <c r="C1116" s="304" t="s">
        <v>12</v>
      </c>
      <c r="D1116" s="304" t="s">
        <v>523</v>
      </c>
      <c r="E1116" s="329" t="s">
        <v>127</v>
      </c>
      <c r="F1116" s="329"/>
      <c r="G1116" s="165" t="s">
        <v>114</v>
      </c>
      <c r="H1116" s="168">
        <v>1</v>
      </c>
      <c r="I1116" s="167">
        <v>0.02</v>
      </c>
      <c r="J1116" s="167">
        <v>0.02</v>
      </c>
    </row>
    <row r="1117" spans="1:10" s="293" customFormat="1" ht="48" customHeight="1" x14ac:dyDescent="0.2">
      <c r="A1117" s="304" t="s">
        <v>110</v>
      </c>
      <c r="B1117" s="166" t="s">
        <v>524</v>
      </c>
      <c r="C1117" s="304" t="s">
        <v>12</v>
      </c>
      <c r="D1117" s="304" t="s">
        <v>525</v>
      </c>
      <c r="E1117" s="329" t="s">
        <v>127</v>
      </c>
      <c r="F1117" s="329"/>
      <c r="G1117" s="165" t="s">
        <v>114</v>
      </c>
      <c r="H1117" s="168">
        <v>1</v>
      </c>
      <c r="I1117" s="167">
        <v>0.24</v>
      </c>
      <c r="J1117" s="167">
        <v>0.24</v>
      </c>
    </row>
    <row r="1118" spans="1:10" s="293" customFormat="1" ht="48" customHeight="1" x14ac:dyDescent="0.2">
      <c r="A1118" s="304" t="s">
        <v>110</v>
      </c>
      <c r="B1118" s="166" t="s">
        <v>526</v>
      </c>
      <c r="C1118" s="304" t="s">
        <v>12</v>
      </c>
      <c r="D1118" s="304" t="s">
        <v>527</v>
      </c>
      <c r="E1118" s="329" t="s">
        <v>127</v>
      </c>
      <c r="F1118" s="329"/>
      <c r="G1118" s="165" t="s">
        <v>114</v>
      </c>
      <c r="H1118" s="168">
        <v>1</v>
      </c>
      <c r="I1118" s="167">
        <v>0.86</v>
      </c>
      <c r="J1118" s="167">
        <v>0.86</v>
      </c>
    </row>
    <row r="1119" spans="1:10" s="293" customFormat="1" x14ac:dyDescent="0.2">
      <c r="A1119" s="301"/>
      <c r="B1119" s="301"/>
      <c r="C1119" s="301"/>
      <c r="D1119" s="301"/>
      <c r="E1119" s="301" t="s">
        <v>119</v>
      </c>
      <c r="F1119" s="178">
        <v>0</v>
      </c>
      <c r="G1119" s="301" t="s">
        <v>120</v>
      </c>
      <c r="H1119" s="178">
        <v>0</v>
      </c>
      <c r="I1119" s="301" t="s">
        <v>121</v>
      </c>
      <c r="J1119" s="178">
        <v>0</v>
      </c>
    </row>
    <row r="1120" spans="1:10" s="293" customFormat="1" ht="15" thickBot="1" x14ac:dyDescent="0.25">
      <c r="A1120" s="301"/>
      <c r="B1120" s="301"/>
      <c r="C1120" s="301"/>
      <c r="D1120" s="301"/>
      <c r="E1120" s="301" t="s">
        <v>122</v>
      </c>
      <c r="F1120" s="178">
        <v>0.37</v>
      </c>
      <c r="G1120" s="301"/>
      <c r="H1120" s="322" t="s">
        <v>123</v>
      </c>
      <c r="I1120" s="322"/>
      <c r="J1120" s="178">
        <v>1.66</v>
      </c>
    </row>
    <row r="1121" spans="1:10" s="293" customFormat="1" ht="0.95" customHeight="1" thickTop="1" x14ac:dyDescent="0.2">
      <c r="A1121" s="164"/>
      <c r="B1121" s="164"/>
      <c r="C1121" s="164"/>
      <c r="D1121" s="164"/>
      <c r="E1121" s="164"/>
      <c r="F1121" s="164"/>
      <c r="G1121" s="164"/>
      <c r="H1121" s="164"/>
      <c r="I1121" s="164"/>
      <c r="J1121" s="164"/>
    </row>
    <row r="1122" spans="1:10" s="293" customFormat="1" ht="18" customHeight="1" x14ac:dyDescent="0.2">
      <c r="A1122" s="302"/>
      <c r="B1122" s="306" t="s">
        <v>2</v>
      </c>
      <c r="C1122" s="302" t="s">
        <v>3</v>
      </c>
      <c r="D1122" s="302" t="s">
        <v>4</v>
      </c>
      <c r="E1122" s="327" t="s">
        <v>107</v>
      </c>
      <c r="F1122" s="327"/>
      <c r="G1122" s="310" t="s">
        <v>5</v>
      </c>
      <c r="H1122" s="306" t="s">
        <v>6</v>
      </c>
      <c r="I1122" s="306" t="s">
        <v>7</v>
      </c>
      <c r="J1122" s="306" t="s">
        <v>8</v>
      </c>
    </row>
    <row r="1123" spans="1:10" s="293" customFormat="1" ht="48" customHeight="1" x14ac:dyDescent="0.2">
      <c r="A1123" s="303" t="s">
        <v>108</v>
      </c>
      <c r="B1123" s="296" t="s">
        <v>520</v>
      </c>
      <c r="C1123" s="303" t="s">
        <v>12</v>
      </c>
      <c r="D1123" s="303" t="s">
        <v>521</v>
      </c>
      <c r="E1123" s="326" t="s">
        <v>127</v>
      </c>
      <c r="F1123" s="326"/>
      <c r="G1123" s="295" t="s">
        <v>114</v>
      </c>
      <c r="H1123" s="173">
        <v>1</v>
      </c>
      <c r="I1123" s="297">
        <v>0.17</v>
      </c>
      <c r="J1123" s="297">
        <v>0.17</v>
      </c>
    </row>
    <row r="1124" spans="1:10" s="293" customFormat="1" ht="36" customHeight="1" x14ac:dyDescent="0.2">
      <c r="A1124" s="305" t="s">
        <v>117</v>
      </c>
      <c r="B1124" s="175" t="s">
        <v>183</v>
      </c>
      <c r="C1124" s="305" t="s">
        <v>12</v>
      </c>
      <c r="D1124" s="305" t="s">
        <v>184</v>
      </c>
      <c r="E1124" s="321" t="s">
        <v>185</v>
      </c>
      <c r="F1124" s="321"/>
      <c r="G1124" s="174" t="s">
        <v>13</v>
      </c>
      <c r="H1124" s="177">
        <v>6.3999999999999997E-5</v>
      </c>
      <c r="I1124" s="176">
        <v>2691</v>
      </c>
      <c r="J1124" s="176">
        <v>0.17</v>
      </c>
    </row>
    <row r="1125" spans="1:10" s="293" customFormat="1" x14ac:dyDescent="0.2">
      <c r="A1125" s="301"/>
      <c r="B1125" s="301"/>
      <c r="C1125" s="301"/>
      <c r="D1125" s="301"/>
      <c r="E1125" s="301" t="s">
        <v>119</v>
      </c>
      <c r="F1125" s="178">
        <v>0</v>
      </c>
      <c r="G1125" s="301" t="s">
        <v>120</v>
      </c>
      <c r="H1125" s="178">
        <v>0</v>
      </c>
      <c r="I1125" s="301" t="s">
        <v>121</v>
      </c>
      <c r="J1125" s="178">
        <v>0</v>
      </c>
    </row>
    <row r="1126" spans="1:10" s="293" customFormat="1" ht="15" thickBot="1" x14ac:dyDescent="0.25">
      <c r="A1126" s="301"/>
      <c r="B1126" s="301"/>
      <c r="C1126" s="301"/>
      <c r="D1126" s="301"/>
      <c r="E1126" s="301" t="s">
        <v>122</v>
      </c>
      <c r="F1126" s="178">
        <v>0.04</v>
      </c>
      <c r="G1126" s="301"/>
      <c r="H1126" s="322" t="s">
        <v>123</v>
      </c>
      <c r="I1126" s="322"/>
      <c r="J1126" s="178">
        <v>0.21</v>
      </c>
    </row>
    <row r="1127" spans="1:10" s="293" customFormat="1" ht="0.95" customHeight="1" thickTop="1" x14ac:dyDescent="0.2">
      <c r="A1127" s="164"/>
      <c r="B1127" s="164"/>
      <c r="C1127" s="164"/>
      <c r="D1127" s="164"/>
      <c r="E1127" s="164"/>
      <c r="F1127" s="164"/>
      <c r="G1127" s="164"/>
      <c r="H1127" s="164"/>
      <c r="I1127" s="164"/>
      <c r="J1127" s="164"/>
    </row>
    <row r="1128" spans="1:10" s="293" customFormat="1" ht="18" customHeight="1" x14ac:dyDescent="0.2">
      <c r="A1128" s="302"/>
      <c r="B1128" s="306" t="s">
        <v>2</v>
      </c>
      <c r="C1128" s="302" t="s">
        <v>3</v>
      </c>
      <c r="D1128" s="302" t="s">
        <v>4</v>
      </c>
      <c r="E1128" s="327" t="s">
        <v>107</v>
      </c>
      <c r="F1128" s="327"/>
      <c r="G1128" s="310" t="s">
        <v>5</v>
      </c>
      <c r="H1128" s="306" t="s">
        <v>6</v>
      </c>
      <c r="I1128" s="306" t="s">
        <v>7</v>
      </c>
      <c r="J1128" s="306" t="s">
        <v>8</v>
      </c>
    </row>
    <row r="1129" spans="1:10" s="293" customFormat="1" ht="48" customHeight="1" x14ac:dyDescent="0.2">
      <c r="A1129" s="303" t="s">
        <v>108</v>
      </c>
      <c r="B1129" s="296" t="s">
        <v>522</v>
      </c>
      <c r="C1129" s="303" t="s">
        <v>12</v>
      </c>
      <c r="D1129" s="303" t="s">
        <v>523</v>
      </c>
      <c r="E1129" s="326" t="s">
        <v>127</v>
      </c>
      <c r="F1129" s="326"/>
      <c r="G1129" s="295" t="s">
        <v>114</v>
      </c>
      <c r="H1129" s="173">
        <v>1</v>
      </c>
      <c r="I1129" s="297">
        <v>0.02</v>
      </c>
      <c r="J1129" s="297">
        <v>0.02</v>
      </c>
    </row>
    <row r="1130" spans="1:10" s="293" customFormat="1" ht="36" customHeight="1" x14ac:dyDescent="0.2">
      <c r="A1130" s="305" t="s">
        <v>117</v>
      </c>
      <c r="B1130" s="175" t="s">
        <v>183</v>
      </c>
      <c r="C1130" s="305" t="s">
        <v>12</v>
      </c>
      <c r="D1130" s="305" t="s">
        <v>184</v>
      </c>
      <c r="E1130" s="321" t="s">
        <v>185</v>
      </c>
      <c r="F1130" s="321"/>
      <c r="G1130" s="174" t="s">
        <v>13</v>
      </c>
      <c r="H1130" s="177">
        <v>7.6000000000000001E-6</v>
      </c>
      <c r="I1130" s="176">
        <v>2691</v>
      </c>
      <c r="J1130" s="176">
        <v>0.02</v>
      </c>
    </row>
    <row r="1131" spans="1:10" s="293" customFormat="1" x14ac:dyDescent="0.2">
      <c r="A1131" s="301"/>
      <c r="B1131" s="301"/>
      <c r="C1131" s="301"/>
      <c r="D1131" s="301"/>
      <c r="E1131" s="301" t="s">
        <v>119</v>
      </c>
      <c r="F1131" s="178">
        <v>0</v>
      </c>
      <c r="G1131" s="301" t="s">
        <v>120</v>
      </c>
      <c r="H1131" s="178">
        <v>0</v>
      </c>
      <c r="I1131" s="301" t="s">
        <v>121</v>
      </c>
      <c r="J1131" s="178">
        <v>0</v>
      </c>
    </row>
    <row r="1132" spans="1:10" s="293" customFormat="1" ht="15" thickBot="1" x14ac:dyDescent="0.25">
      <c r="A1132" s="301"/>
      <c r="B1132" s="301"/>
      <c r="C1132" s="301"/>
      <c r="D1132" s="301"/>
      <c r="E1132" s="301" t="s">
        <v>122</v>
      </c>
      <c r="F1132" s="178">
        <v>0</v>
      </c>
      <c r="G1132" s="301"/>
      <c r="H1132" s="322" t="s">
        <v>123</v>
      </c>
      <c r="I1132" s="322"/>
      <c r="J1132" s="178">
        <v>0.02</v>
      </c>
    </row>
    <row r="1133" spans="1:10" s="293" customFormat="1" ht="0.95" customHeight="1" thickTop="1" x14ac:dyDescent="0.2">
      <c r="A1133" s="164"/>
      <c r="B1133" s="164"/>
      <c r="C1133" s="164"/>
      <c r="D1133" s="164"/>
      <c r="E1133" s="164"/>
      <c r="F1133" s="164"/>
      <c r="G1133" s="164"/>
      <c r="H1133" s="164"/>
      <c r="I1133" s="164"/>
      <c r="J1133" s="164"/>
    </row>
    <row r="1134" spans="1:10" s="293" customFormat="1" ht="18" customHeight="1" x14ac:dyDescent="0.2">
      <c r="A1134" s="302"/>
      <c r="B1134" s="306" t="s">
        <v>2</v>
      </c>
      <c r="C1134" s="302" t="s">
        <v>3</v>
      </c>
      <c r="D1134" s="302" t="s">
        <v>4</v>
      </c>
      <c r="E1134" s="327" t="s">
        <v>107</v>
      </c>
      <c r="F1134" s="327"/>
      <c r="G1134" s="310" t="s">
        <v>5</v>
      </c>
      <c r="H1134" s="306" t="s">
        <v>6</v>
      </c>
      <c r="I1134" s="306" t="s">
        <v>7</v>
      </c>
      <c r="J1134" s="306" t="s">
        <v>8</v>
      </c>
    </row>
    <row r="1135" spans="1:10" s="293" customFormat="1" ht="48" customHeight="1" x14ac:dyDescent="0.2">
      <c r="A1135" s="303" t="s">
        <v>108</v>
      </c>
      <c r="B1135" s="296" t="s">
        <v>524</v>
      </c>
      <c r="C1135" s="303" t="s">
        <v>12</v>
      </c>
      <c r="D1135" s="303" t="s">
        <v>525</v>
      </c>
      <c r="E1135" s="326" t="s">
        <v>127</v>
      </c>
      <c r="F1135" s="326"/>
      <c r="G1135" s="295" t="s">
        <v>114</v>
      </c>
      <c r="H1135" s="173">
        <v>1</v>
      </c>
      <c r="I1135" s="297">
        <v>0.24</v>
      </c>
      <c r="J1135" s="297">
        <v>0.24</v>
      </c>
    </row>
    <row r="1136" spans="1:10" s="293" customFormat="1" ht="36" customHeight="1" x14ac:dyDescent="0.2">
      <c r="A1136" s="305" t="s">
        <v>117</v>
      </c>
      <c r="B1136" s="175" t="s">
        <v>183</v>
      </c>
      <c r="C1136" s="305" t="s">
        <v>12</v>
      </c>
      <c r="D1136" s="305" t="s">
        <v>184</v>
      </c>
      <c r="E1136" s="321" t="s">
        <v>185</v>
      </c>
      <c r="F1136" s="321"/>
      <c r="G1136" s="174" t="s">
        <v>13</v>
      </c>
      <c r="H1136" s="177">
        <v>9.0000000000000006E-5</v>
      </c>
      <c r="I1136" s="176">
        <v>2691</v>
      </c>
      <c r="J1136" s="176">
        <v>0.24</v>
      </c>
    </row>
    <row r="1137" spans="1:10" s="293" customFormat="1" x14ac:dyDescent="0.2">
      <c r="A1137" s="301"/>
      <c r="B1137" s="301"/>
      <c r="C1137" s="301"/>
      <c r="D1137" s="301"/>
      <c r="E1137" s="301" t="s">
        <v>119</v>
      </c>
      <c r="F1137" s="178">
        <v>0</v>
      </c>
      <c r="G1137" s="301" t="s">
        <v>120</v>
      </c>
      <c r="H1137" s="178">
        <v>0</v>
      </c>
      <c r="I1137" s="301" t="s">
        <v>121</v>
      </c>
      <c r="J1137" s="178">
        <v>0</v>
      </c>
    </row>
    <row r="1138" spans="1:10" s="293" customFormat="1" ht="15" thickBot="1" x14ac:dyDescent="0.25">
      <c r="A1138" s="301"/>
      <c r="B1138" s="301"/>
      <c r="C1138" s="301"/>
      <c r="D1138" s="301"/>
      <c r="E1138" s="301" t="s">
        <v>122</v>
      </c>
      <c r="F1138" s="178">
        <v>7.0000000000000007E-2</v>
      </c>
      <c r="G1138" s="301"/>
      <c r="H1138" s="322" t="s">
        <v>123</v>
      </c>
      <c r="I1138" s="322"/>
      <c r="J1138" s="178">
        <v>0.31</v>
      </c>
    </row>
    <row r="1139" spans="1:10" s="293" customFormat="1" ht="0.95" customHeight="1" thickTop="1" x14ac:dyDescent="0.2">
      <c r="A1139" s="164"/>
      <c r="B1139" s="164"/>
      <c r="C1139" s="164"/>
      <c r="D1139" s="164"/>
      <c r="E1139" s="164"/>
      <c r="F1139" s="164"/>
      <c r="G1139" s="164"/>
      <c r="H1139" s="164"/>
      <c r="I1139" s="164"/>
      <c r="J1139" s="164"/>
    </row>
    <row r="1140" spans="1:10" s="293" customFormat="1" ht="18" customHeight="1" x14ac:dyDescent="0.2">
      <c r="A1140" s="302"/>
      <c r="B1140" s="306" t="s">
        <v>2</v>
      </c>
      <c r="C1140" s="302" t="s">
        <v>3</v>
      </c>
      <c r="D1140" s="302" t="s">
        <v>4</v>
      </c>
      <c r="E1140" s="327" t="s">
        <v>107</v>
      </c>
      <c r="F1140" s="327"/>
      <c r="G1140" s="310" t="s">
        <v>5</v>
      </c>
      <c r="H1140" s="306" t="s">
        <v>6</v>
      </c>
      <c r="I1140" s="306" t="s">
        <v>7</v>
      </c>
      <c r="J1140" s="306" t="s">
        <v>8</v>
      </c>
    </row>
    <row r="1141" spans="1:10" s="293" customFormat="1" ht="48" customHeight="1" x14ac:dyDescent="0.2">
      <c r="A1141" s="303" t="s">
        <v>108</v>
      </c>
      <c r="B1141" s="296" t="s">
        <v>526</v>
      </c>
      <c r="C1141" s="303" t="s">
        <v>12</v>
      </c>
      <c r="D1141" s="303" t="s">
        <v>527</v>
      </c>
      <c r="E1141" s="326" t="s">
        <v>127</v>
      </c>
      <c r="F1141" s="326"/>
      <c r="G1141" s="295" t="s">
        <v>114</v>
      </c>
      <c r="H1141" s="173">
        <v>1</v>
      </c>
      <c r="I1141" s="297">
        <v>0.86</v>
      </c>
      <c r="J1141" s="297">
        <v>0.86</v>
      </c>
    </row>
    <row r="1142" spans="1:10" s="293" customFormat="1" ht="24" customHeight="1" x14ac:dyDescent="0.2">
      <c r="A1142" s="305" t="s">
        <v>117</v>
      </c>
      <c r="B1142" s="175" t="s">
        <v>390</v>
      </c>
      <c r="C1142" s="305" t="s">
        <v>12</v>
      </c>
      <c r="D1142" s="305" t="s">
        <v>391</v>
      </c>
      <c r="E1142" s="321" t="s">
        <v>118</v>
      </c>
      <c r="F1142" s="321"/>
      <c r="G1142" s="174" t="s">
        <v>392</v>
      </c>
      <c r="H1142" s="177">
        <v>1.19</v>
      </c>
      <c r="I1142" s="176">
        <v>0.73</v>
      </c>
      <c r="J1142" s="176">
        <v>0.86</v>
      </c>
    </row>
    <row r="1143" spans="1:10" s="293" customFormat="1" x14ac:dyDescent="0.2">
      <c r="A1143" s="301"/>
      <c r="B1143" s="301"/>
      <c r="C1143" s="301"/>
      <c r="D1143" s="301"/>
      <c r="E1143" s="301" t="s">
        <v>119</v>
      </c>
      <c r="F1143" s="178">
        <v>0</v>
      </c>
      <c r="G1143" s="301" t="s">
        <v>120</v>
      </c>
      <c r="H1143" s="178">
        <v>0</v>
      </c>
      <c r="I1143" s="301" t="s">
        <v>121</v>
      </c>
      <c r="J1143" s="178">
        <v>0</v>
      </c>
    </row>
    <row r="1144" spans="1:10" s="293" customFormat="1" ht="15" thickBot="1" x14ac:dyDescent="0.25">
      <c r="A1144" s="301"/>
      <c r="B1144" s="301"/>
      <c r="C1144" s="301"/>
      <c r="D1144" s="301"/>
      <c r="E1144" s="301" t="s">
        <v>122</v>
      </c>
      <c r="F1144" s="178">
        <v>0.25</v>
      </c>
      <c r="G1144" s="301"/>
      <c r="H1144" s="322" t="s">
        <v>123</v>
      </c>
      <c r="I1144" s="322"/>
      <c r="J1144" s="178">
        <v>1.1100000000000001</v>
      </c>
    </row>
    <row r="1145" spans="1:10" s="293" customFormat="1" ht="0.95" customHeight="1" thickTop="1" x14ac:dyDescent="0.2">
      <c r="A1145" s="164"/>
      <c r="B1145" s="164"/>
      <c r="C1145" s="164"/>
      <c r="D1145" s="164"/>
      <c r="E1145" s="164"/>
      <c r="F1145" s="164"/>
      <c r="G1145" s="164"/>
      <c r="H1145" s="164"/>
      <c r="I1145" s="164"/>
      <c r="J1145" s="164"/>
    </row>
    <row r="1146" spans="1:10" s="293" customFormat="1" ht="18" customHeight="1" x14ac:dyDescent="0.2">
      <c r="A1146" s="302"/>
      <c r="B1146" s="306" t="s">
        <v>2</v>
      </c>
      <c r="C1146" s="302" t="s">
        <v>3</v>
      </c>
      <c r="D1146" s="302" t="s">
        <v>4</v>
      </c>
      <c r="E1146" s="327" t="s">
        <v>107</v>
      </c>
      <c r="F1146" s="327"/>
      <c r="G1146" s="310" t="s">
        <v>5</v>
      </c>
      <c r="H1146" s="306" t="s">
        <v>6</v>
      </c>
      <c r="I1146" s="306" t="s">
        <v>7</v>
      </c>
      <c r="J1146" s="306" t="s">
        <v>8</v>
      </c>
    </row>
    <row r="1147" spans="1:10" s="293" customFormat="1" ht="24" customHeight="1" x14ac:dyDescent="0.2">
      <c r="A1147" s="303" t="s">
        <v>108</v>
      </c>
      <c r="B1147" s="296" t="s">
        <v>721</v>
      </c>
      <c r="C1147" s="303" t="s">
        <v>12</v>
      </c>
      <c r="D1147" s="303" t="s">
        <v>722</v>
      </c>
      <c r="E1147" s="326" t="s">
        <v>113</v>
      </c>
      <c r="F1147" s="326"/>
      <c r="G1147" s="295" t="s">
        <v>114</v>
      </c>
      <c r="H1147" s="173">
        <v>1</v>
      </c>
      <c r="I1147" s="297">
        <v>13.26</v>
      </c>
      <c r="J1147" s="297">
        <v>13.26</v>
      </c>
    </row>
    <row r="1148" spans="1:10" s="293" customFormat="1" ht="24" customHeight="1" x14ac:dyDescent="0.2">
      <c r="A1148" s="304" t="s">
        <v>110</v>
      </c>
      <c r="B1148" s="166" t="s">
        <v>701</v>
      </c>
      <c r="C1148" s="304" t="s">
        <v>12</v>
      </c>
      <c r="D1148" s="304" t="s">
        <v>702</v>
      </c>
      <c r="E1148" s="329" t="s">
        <v>113</v>
      </c>
      <c r="F1148" s="329"/>
      <c r="G1148" s="165" t="s">
        <v>114</v>
      </c>
      <c r="H1148" s="168">
        <v>1</v>
      </c>
      <c r="I1148" s="167">
        <v>0.09</v>
      </c>
      <c r="J1148" s="167">
        <v>0.09</v>
      </c>
    </row>
    <row r="1149" spans="1:10" s="293" customFormat="1" ht="24" customHeight="1" x14ac:dyDescent="0.2">
      <c r="A1149" s="305" t="s">
        <v>117</v>
      </c>
      <c r="B1149" s="175" t="s">
        <v>355</v>
      </c>
      <c r="C1149" s="305" t="s">
        <v>12</v>
      </c>
      <c r="D1149" s="305" t="s">
        <v>356</v>
      </c>
      <c r="E1149" s="321" t="s">
        <v>157</v>
      </c>
      <c r="F1149" s="321"/>
      <c r="G1149" s="174" t="s">
        <v>114</v>
      </c>
      <c r="H1149" s="177">
        <v>1</v>
      </c>
      <c r="I1149" s="176">
        <v>0.01</v>
      </c>
      <c r="J1149" s="176">
        <v>0.01</v>
      </c>
    </row>
    <row r="1150" spans="1:10" s="293" customFormat="1" ht="24" customHeight="1" x14ac:dyDescent="0.2">
      <c r="A1150" s="305" t="s">
        <v>117</v>
      </c>
      <c r="B1150" s="175" t="s">
        <v>556</v>
      </c>
      <c r="C1150" s="305" t="s">
        <v>12</v>
      </c>
      <c r="D1150" s="305" t="s">
        <v>557</v>
      </c>
      <c r="E1150" s="321" t="s">
        <v>185</v>
      </c>
      <c r="F1150" s="321"/>
      <c r="G1150" s="174" t="s">
        <v>114</v>
      </c>
      <c r="H1150" s="177">
        <v>1</v>
      </c>
      <c r="I1150" s="176">
        <v>0.66</v>
      </c>
      <c r="J1150" s="176">
        <v>0.66</v>
      </c>
    </row>
    <row r="1151" spans="1:10" s="293" customFormat="1" ht="24" customHeight="1" x14ac:dyDescent="0.2">
      <c r="A1151" s="305" t="s">
        <v>117</v>
      </c>
      <c r="B1151" s="175" t="s">
        <v>357</v>
      </c>
      <c r="C1151" s="305" t="s">
        <v>12</v>
      </c>
      <c r="D1151" s="305" t="s">
        <v>358</v>
      </c>
      <c r="E1151" s="321" t="s">
        <v>157</v>
      </c>
      <c r="F1151" s="321"/>
      <c r="G1151" s="174" t="s">
        <v>114</v>
      </c>
      <c r="H1151" s="177">
        <v>1</v>
      </c>
      <c r="I1151" s="176">
        <v>0.35</v>
      </c>
      <c r="J1151" s="176">
        <v>0.35</v>
      </c>
    </row>
    <row r="1152" spans="1:10" s="293" customFormat="1" ht="24" customHeight="1" x14ac:dyDescent="0.2">
      <c r="A1152" s="305" t="s">
        <v>117</v>
      </c>
      <c r="B1152" s="175" t="s">
        <v>558</v>
      </c>
      <c r="C1152" s="305" t="s">
        <v>12</v>
      </c>
      <c r="D1152" s="305" t="s">
        <v>559</v>
      </c>
      <c r="E1152" s="321" t="s">
        <v>185</v>
      </c>
      <c r="F1152" s="321"/>
      <c r="G1152" s="174" t="s">
        <v>114</v>
      </c>
      <c r="H1152" s="177">
        <v>1</v>
      </c>
      <c r="I1152" s="176">
        <v>0.01</v>
      </c>
      <c r="J1152" s="176">
        <v>0.01</v>
      </c>
    </row>
    <row r="1153" spans="1:10" s="293" customFormat="1" ht="24" customHeight="1" x14ac:dyDescent="0.2">
      <c r="A1153" s="305" t="s">
        <v>117</v>
      </c>
      <c r="B1153" s="175" t="s">
        <v>703</v>
      </c>
      <c r="C1153" s="305" t="s">
        <v>12</v>
      </c>
      <c r="D1153" s="305" t="s">
        <v>704</v>
      </c>
      <c r="E1153" s="321" t="s">
        <v>174</v>
      </c>
      <c r="F1153" s="321"/>
      <c r="G1153" s="174" t="s">
        <v>114</v>
      </c>
      <c r="H1153" s="177">
        <v>1</v>
      </c>
      <c r="I1153" s="176">
        <v>11.6</v>
      </c>
      <c r="J1153" s="176">
        <v>11.6</v>
      </c>
    </row>
    <row r="1154" spans="1:10" s="293" customFormat="1" ht="24" customHeight="1" x14ac:dyDescent="0.2">
      <c r="A1154" s="305" t="s">
        <v>117</v>
      </c>
      <c r="B1154" s="175" t="s">
        <v>359</v>
      </c>
      <c r="C1154" s="305" t="s">
        <v>12</v>
      </c>
      <c r="D1154" s="305" t="s">
        <v>360</v>
      </c>
      <c r="E1154" s="321" t="s">
        <v>361</v>
      </c>
      <c r="F1154" s="321"/>
      <c r="G1154" s="174" t="s">
        <v>114</v>
      </c>
      <c r="H1154" s="177">
        <v>1</v>
      </c>
      <c r="I1154" s="176">
        <v>0.01</v>
      </c>
      <c r="J1154" s="176">
        <v>0.01</v>
      </c>
    </row>
    <row r="1155" spans="1:10" s="293" customFormat="1" ht="24" customHeight="1" x14ac:dyDescent="0.2">
      <c r="A1155" s="305" t="s">
        <v>117</v>
      </c>
      <c r="B1155" s="175" t="s">
        <v>362</v>
      </c>
      <c r="C1155" s="305" t="s">
        <v>12</v>
      </c>
      <c r="D1155" s="305" t="s">
        <v>363</v>
      </c>
      <c r="E1155" s="321" t="s">
        <v>317</v>
      </c>
      <c r="F1155" s="321"/>
      <c r="G1155" s="174" t="s">
        <v>114</v>
      </c>
      <c r="H1155" s="177">
        <v>1</v>
      </c>
      <c r="I1155" s="176">
        <v>0.53</v>
      </c>
      <c r="J1155" s="176">
        <v>0.53</v>
      </c>
    </row>
    <row r="1156" spans="1:10" s="293" customFormat="1" x14ac:dyDescent="0.2">
      <c r="A1156" s="301"/>
      <c r="B1156" s="301"/>
      <c r="C1156" s="301"/>
      <c r="D1156" s="301"/>
      <c r="E1156" s="301" t="s">
        <v>119</v>
      </c>
      <c r="F1156" s="178">
        <v>6.3467072</v>
      </c>
      <c r="G1156" s="301" t="s">
        <v>120</v>
      </c>
      <c r="H1156" s="178">
        <v>5.34</v>
      </c>
      <c r="I1156" s="301" t="s">
        <v>121</v>
      </c>
      <c r="J1156" s="178">
        <v>11.69</v>
      </c>
    </row>
    <row r="1157" spans="1:10" s="293" customFormat="1" ht="15" thickBot="1" x14ac:dyDescent="0.25">
      <c r="A1157" s="301"/>
      <c r="B1157" s="301"/>
      <c r="C1157" s="301"/>
      <c r="D1157" s="301"/>
      <c r="E1157" s="301" t="s">
        <v>122</v>
      </c>
      <c r="F1157" s="178">
        <v>3.89</v>
      </c>
      <c r="G1157" s="301"/>
      <c r="H1157" s="322" t="s">
        <v>123</v>
      </c>
      <c r="I1157" s="322"/>
      <c r="J1157" s="178">
        <v>17.149999999999999</v>
      </c>
    </row>
    <row r="1158" spans="1:10" s="293" customFormat="1" ht="0.95" customHeight="1" thickTop="1" x14ac:dyDescent="0.2">
      <c r="A1158" s="164"/>
      <c r="B1158" s="164"/>
      <c r="C1158" s="164"/>
      <c r="D1158" s="164"/>
      <c r="E1158" s="164"/>
      <c r="F1158" s="164"/>
      <c r="G1158" s="164"/>
      <c r="H1158" s="164"/>
      <c r="I1158" s="164"/>
      <c r="J1158" s="164"/>
    </row>
    <row r="1159" spans="1:10" s="293" customFormat="1" ht="18" customHeight="1" x14ac:dyDescent="0.2">
      <c r="A1159" s="302"/>
      <c r="B1159" s="306" t="s">
        <v>2</v>
      </c>
      <c r="C1159" s="302" t="s">
        <v>3</v>
      </c>
      <c r="D1159" s="302" t="s">
        <v>4</v>
      </c>
      <c r="E1159" s="327" t="s">
        <v>107</v>
      </c>
      <c r="F1159" s="327"/>
      <c r="G1159" s="310" t="s">
        <v>5</v>
      </c>
      <c r="H1159" s="306" t="s">
        <v>6</v>
      </c>
      <c r="I1159" s="306" t="s">
        <v>7</v>
      </c>
      <c r="J1159" s="306" t="s">
        <v>8</v>
      </c>
    </row>
    <row r="1160" spans="1:10" s="293" customFormat="1" ht="24" customHeight="1" x14ac:dyDescent="0.2">
      <c r="A1160" s="303" t="s">
        <v>108</v>
      </c>
      <c r="B1160" s="296" t="s">
        <v>399</v>
      </c>
      <c r="C1160" s="303" t="s">
        <v>12</v>
      </c>
      <c r="D1160" s="303" t="s">
        <v>400</v>
      </c>
      <c r="E1160" s="326" t="s">
        <v>113</v>
      </c>
      <c r="F1160" s="326"/>
      <c r="G1160" s="295" t="s">
        <v>114</v>
      </c>
      <c r="H1160" s="173">
        <v>1</v>
      </c>
      <c r="I1160" s="297">
        <v>13.82</v>
      </c>
      <c r="J1160" s="297">
        <v>13.82</v>
      </c>
    </row>
    <row r="1161" spans="1:10" s="293" customFormat="1" ht="24" customHeight="1" x14ac:dyDescent="0.2">
      <c r="A1161" s="304" t="s">
        <v>110</v>
      </c>
      <c r="B1161" s="166" t="s">
        <v>446</v>
      </c>
      <c r="C1161" s="304" t="s">
        <v>12</v>
      </c>
      <c r="D1161" s="304" t="s">
        <v>447</v>
      </c>
      <c r="E1161" s="329" t="s">
        <v>113</v>
      </c>
      <c r="F1161" s="329"/>
      <c r="G1161" s="165" t="s">
        <v>114</v>
      </c>
      <c r="H1161" s="168">
        <v>1</v>
      </c>
      <c r="I1161" s="167">
        <v>0.04</v>
      </c>
      <c r="J1161" s="167">
        <v>0.04</v>
      </c>
    </row>
    <row r="1162" spans="1:10" s="293" customFormat="1" ht="24" customHeight="1" x14ac:dyDescent="0.2">
      <c r="A1162" s="305" t="s">
        <v>117</v>
      </c>
      <c r="B1162" s="175" t="s">
        <v>355</v>
      </c>
      <c r="C1162" s="305" t="s">
        <v>12</v>
      </c>
      <c r="D1162" s="305" t="s">
        <v>356</v>
      </c>
      <c r="E1162" s="321" t="s">
        <v>157</v>
      </c>
      <c r="F1162" s="321"/>
      <c r="G1162" s="174" t="s">
        <v>114</v>
      </c>
      <c r="H1162" s="177">
        <v>1</v>
      </c>
      <c r="I1162" s="176">
        <v>0.01</v>
      </c>
      <c r="J1162" s="176">
        <v>0.01</v>
      </c>
    </row>
    <row r="1163" spans="1:10" s="293" customFormat="1" ht="24" customHeight="1" x14ac:dyDescent="0.2">
      <c r="A1163" s="305" t="s">
        <v>117</v>
      </c>
      <c r="B1163" s="175" t="s">
        <v>556</v>
      </c>
      <c r="C1163" s="305" t="s">
        <v>12</v>
      </c>
      <c r="D1163" s="305" t="s">
        <v>557</v>
      </c>
      <c r="E1163" s="321" t="s">
        <v>185</v>
      </c>
      <c r="F1163" s="321"/>
      <c r="G1163" s="174" t="s">
        <v>114</v>
      </c>
      <c r="H1163" s="177">
        <v>1</v>
      </c>
      <c r="I1163" s="176">
        <v>0.66</v>
      </c>
      <c r="J1163" s="176">
        <v>0.66</v>
      </c>
    </row>
    <row r="1164" spans="1:10" s="293" customFormat="1" ht="24" customHeight="1" x14ac:dyDescent="0.2">
      <c r="A1164" s="305" t="s">
        <v>117</v>
      </c>
      <c r="B1164" s="175" t="s">
        <v>357</v>
      </c>
      <c r="C1164" s="305" t="s">
        <v>12</v>
      </c>
      <c r="D1164" s="305" t="s">
        <v>358</v>
      </c>
      <c r="E1164" s="321" t="s">
        <v>157</v>
      </c>
      <c r="F1164" s="321"/>
      <c r="G1164" s="174" t="s">
        <v>114</v>
      </c>
      <c r="H1164" s="177">
        <v>1</v>
      </c>
      <c r="I1164" s="176">
        <v>0.35</v>
      </c>
      <c r="J1164" s="176">
        <v>0.35</v>
      </c>
    </row>
    <row r="1165" spans="1:10" s="293" customFormat="1" ht="24" customHeight="1" x14ac:dyDescent="0.2">
      <c r="A1165" s="305" t="s">
        <v>117</v>
      </c>
      <c r="B1165" s="175" t="s">
        <v>558</v>
      </c>
      <c r="C1165" s="305" t="s">
        <v>12</v>
      </c>
      <c r="D1165" s="305" t="s">
        <v>559</v>
      </c>
      <c r="E1165" s="321" t="s">
        <v>185</v>
      </c>
      <c r="F1165" s="321"/>
      <c r="G1165" s="174" t="s">
        <v>114</v>
      </c>
      <c r="H1165" s="177">
        <v>1</v>
      </c>
      <c r="I1165" s="176">
        <v>0.01</v>
      </c>
      <c r="J1165" s="176">
        <v>0.01</v>
      </c>
    </row>
    <row r="1166" spans="1:10" s="293" customFormat="1" ht="24" customHeight="1" x14ac:dyDescent="0.2">
      <c r="A1166" s="305" t="s">
        <v>117</v>
      </c>
      <c r="B1166" s="175" t="s">
        <v>448</v>
      </c>
      <c r="C1166" s="305" t="s">
        <v>12</v>
      </c>
      <c r="D1166" s="305" t="s">
        <v>449</v>
      </c>
      <c r="E1166" s="321" t="s">
        <v>174</v>
      </c>
      <c r="F1166" s="321"/>
      <c r="G1166" s="174" t="s">
        <v>114</v>
      </c>
      <c r="H1166" s="177">
        <v>1</v>
      </c>
      <c r="I1166" s="176">
        <v>12.21</v>
      </c>
      <c r="J1166" s="176">
        <v>12.21</v>
      </c>
    </row>
    <row r="1167" spans="1:10" s="293" customFormat="1" ht="24" customHeight="1" x14ac:dyDescent="0.2">
      <c r="A1167" s="305" t="s">
        <v>117</v>
      </c>
      <c r="B1167" s="175" t="s">
        <v>359</v>
      </c>
      <c r="C1167" s="305" t="s">
        <v>12</v>
      </c>
      <c r="D1167" s="305" t="s">
        <v>360</v>
      </c>
      <c r="E1167" s="321" t="s">
        <v>361</v>
      </c>
      <c r="F1167" s="321"/>
      <c r="G1167" s="174" t="s">
        <v>114</v>
      </c>
      <c r="H1167" s="177">
        <v>1</v>
      </c>
      <c r="I1167" s="176">
        <v>0.01</v>
      </c>
      <c r="J1167" s="176">
        <v>0.01</v>
      </c>
    </row>
    <row r="1168" spans="1:10" s="293" customFormat="1" ht="24" customHeight="1" x14ac:dyDescent="0.2">
      <c r="A1168" s="305" t="s">
        <v>117</v>
      </c>
      <c r="B1168" s="175" t="s">
        <v>362</v>
      </c>
      <c r="C1168" s="305" t="s">
        <v>12</v>
      </c>
      <c r="D1168" s="305" t="s">
        <v>363</v>
      </c>
      <c r="E1168" s="321" t="s">
        <v>317</v>
      </c>
      <c r="F1168" s="321"/>
      <c r="G1168" s="174" t="s">
        <v>114</v>
      </c>
      <c r="H1168" s="177">
        <v>1</v>
      </c>
      <c r="I1168" s="176">
        <v>0.53</v>
      </c>
      <c r="J1168" s="176">
        <v>0.53</v>
      </c>
    </row>
    <row r="1169" spans="1:10" s="293" customFormat="1" x14ac:dyDescent="0.2">
      <c r="A1169" s="301"/>
      <c r="B1169" s="301"/>
      <c r="C1169" s="301"/>
      <c r="D1169" s="301"/>
      <c r="E1169" s="301" t="s">
        <v>119</v>
      </c>
      <c r="F1169" s="178">
        <v>6.6507411000000003</v>
      </c>
      <c r="G1169" s="301" t="s">
        <v>120</v>
      </c>
      <c r="H1169" s="178">
        <v>5.6</v>
      </c>
      <c r="I1169" s="301" t="s">
        <v>121</v>
      </c>
      <c r="J1169" s="178">
        <v>12.25</v>
      </c>
    </row>
    <row r="1170" spans="1:10" s="293" customFormat="1" ht="15" thickBot="1" x14ac:dyDescent="0.25">
      <c r="A1170" s="301"/>
      <c r="B1170" s="301"/>
      <c r="C1170" s="301"/>
      <c r="D1170" s="301"/>
      <c r="E1170" s="301" t="s">
        <v>122</v>
      </c>
      <c r="F1170" s="178">
        <v>4.05</v>
      </c>
      <c r="G1170" s="301"/>
      <c r="H1170" s="322" t="s">
        <v>123</v>
      </c>
      <c r="I1170" s="322"/>
      <c r="J1170" s="178">
        <v>17.87</v>
      </c>
    </row>
    <row r="1171" spans="1:10" s="293" customFormat="1" ht="0.95" customHeight="1" thickTop="1" x14ac:dyDescent="0.2">
      <c r="A1171" s="164"/>
      <c r="B1171" s="164"/>
      <c r="C1171" s="164"/>
      <c r="D1171" s="164"/>
      <c r="E1171" s="164"/>
      <c r="F1171" s="164"/>
      <c r="G1171" s="164"/>
      <c r="H1171" s="164"/>
      <c r="I1171" s="164"/>
      <c r="J1171" s="164"/>
    </row>
    <row r="1172" spans="1:10" s="293" customFormat="1" ht="18" customHeight="1" x14ac:dyDescent="0.2">
      <c r="A1172" s="302"/>
      <c r="B1172" s="306" t="s">
        <v>2</v>
      </c>
      <c r="C1172" s="302" t="s">
        <v>3</v>
      </c>
      <c r="D1172" s="302" t="s">
        <v>4</v>
      </c>
      <c r="E1172" s="327" t="s">
        <v>107</v>
      </c>
      <c r="F1172" s="327"/>
      <c r="G1172" s="310" t="s">
        <v>5</v>
      </c>
      <c r="H1172" s="306" t="s">
        <v>6</v>
      </c>
      <c r="I1172" s="306" t="s">
        <v>7</v>
      </c>
      <c r="J1172" s="306" t="s">
        <v>8</v>
      </c>
    </row>
    <row r="1173" spans="1:10" s="293" customFormat="1" ht="24" customHeight="1" x14ac:dyDescent="0.2">
      <c r="A1173" s="303" t="s">
        <v>108</v>
      </c>
      <c r="B1173" s="296" t="s">
        <v>760</v>
      </c>
      <c r="C1173" s="303" t="s">
        <v>12</v>
      </c>
      <c r="D1173" s="303" t="s">
        <v>761</v>
      </c>
      <c r="E1173" s="326" t="s">
        <v>113</v>
      </c>
      <c r="F1173" s="326"/>
      <c r="G1173" s="295" t="s">
        <v>114</v>
      </c>
      <c r="H1173" s="173">
        <v>1</v>
      </c>
      <c r="I1173" s="297">
        <v>14.36</v>
      </c>
      <c r="J1173" s="297">
        <v>14.36</v>
      </c>
    </row>
    <row r="1174" spans="1:10" s="293" customFormat="1" ht="24" customHeight="1" x14ac:dyDescent="0.2">
      <c r="A1174" s="304" t="s">
        <v>110</v>
      </c>
      <c r="B1174" s="166" t="s">
        <v>705</v>
      </c>
      <c r="C1174" s="304" t="s">
        <v>12</v>
      </c>
      <c r="D1174" s="304" t="s">
        <v>706</v>
      </c>
      <c r="E1174" s="329" t="s">
        <v>113</v>
      </c>
      <c r="F1174" s="329"/>
      <c r="G1174" s="165" t="s">
        <v>114</v>
      </c>
      <c r="H1174" s="168">
        <v>1</v>
      </c>
      <c r="I1174" s="167">
        <v>0.14000000000000001</v>
      </c>
      <c r="J1174" s="167">
        <v>0.14000000000000001</v>
      </c>
    </row>
    <row r="1175" spans="1:10" s="293" customFormat="1" ht="24" customHeight="1" x14ac:dyDescent="0.2">
      <c r="A1175" s="305" t="s">
        <v>117</v>
      </c>
      <c r="B1175" s="175" t="s">
        <v>355</v>
      </c>
      <c r="C1175" s="305" t="s">
        <v>12</v>
      </c>
      <c r="D1175" s="305" t="s">
        <v>356</v>
      </c>
      <c r="E1175" s="321" t="s">
        <v>157</v>
      </c>
      <c r="F1175" s="321"/>
      <c r="G1175" s="174" t="s">
        <v>114</v>
      </c>
      <c r="H1175" s="177">
        <v>1</v>
      </c>
      <c r="I1175" s="176">
        <v>0.01</v>
      </c>
      <c r="J1175" s="176">
        <v>0.01</v>
      </c>
    </row>
    <row r="1176" spans="1:10" s="293" customFormat="1" ht="24" customHeight="1" x14ac:dyDescent="0.2">
      <c r="A1176" s="305" t="s">
        <v>117</v>
      </c>
      <c r="B1176" s="175" t="s">
        <v>556</v>
      </c>
      <c r="C1176" s="305" t="s">
        <v>12</v>
      </c>
      <c r="D1176" s="305" t="s">
        <v>557</v>
      </c>
      <c r="E1176" s="321" t="s">
        <v>185</v>
      </c>
      <c r="F1176" s="321"/>
      <c r="G1176" s="174" t="s">
        <v>114</v>
      </c>
      <c r="H1176" s="177">
        <v>1</v>
      </c>
      <c r="I1176" s="176">
        <v>0.66</v>
      </c>
      <c r="J1176" s="176">
        <v>0.66</v>
      </c>
    </row>
    <row r="1177" spans="1:10" s="293" customFormat="1" ht="24" customHeight="1" x14ac:dyDescent="0.2">
      <c r="A1177" s="305" t="s">
        <v>117</v>
      </c>
      <c r="B1177" s="175" t="s">
        <v>357</v>
      </c>
      <c r="C1177" s="305" t="s">
        <v>12</v>
      </c>
      <c r="D1177" s="305" t="s">
        <v>358</v>
      </c>
      <c r="E1177" s="321" t="s">
        <v>157</v>
      </c>
      <c r="F1177" s="321"/>
      <c r="G1177" s="174" t="s">
        <v>114</v>
      </c>
      <c r="H1177" s="177">
        <v>1</v>
      </c>
      <c r="I1177" s="176">
        <v>0.35</v>
      </c>
      <c r="J1177" s="176">
        <v>0.35</v>
      </c>
    </row>
    <row r="1178" spans="1:10" s="293" customFormat="1" ht="24" customHeight="1" x14ac:dyDescent="0.2">
      <c r="A1178" s="305" t="s">
        <v>117</v>
      </c>
      <c r="B1178" s="175" t="s">
        <v>558</v>
      </c>
      <c r="C1178" s="305" t="s">
        <v>12</v>
      </c>
      <c r="D1178" s="305" t="s">
        <v>559</v>
      </c>
      <c r="E1178" s="321" t="s">
        <v>185</v>
      </c>
      <c r="F1178" s="321"/>
      <c r="G1178" s="174" t="s">
        <v>114</v>
      </c>
      <c r="H1178" s="177">
        <v>1</v>
      </c>
      <c r="I1178" s="176">
        <v>0.01</v>
      </c>
      <c r="J1178" s="176">
        <v>0.01</v>
      </c>
    </row>
    <row r="1179" spans="1:10" s="293" customFormat="1" ht="24" customHeight="1" x14ac:dyDescent="0.2">
      <c r="A1179" s="305" t="s">
        <v>117</v>
      </c>
      <c r="B1179" s="175" t="s">
        <v>707</v>
      </c>
      <c r="C1179" s="305" t="s">
        <v>12</v>
      </c>
      <c r="D1179" s="305" t="s">
        <v>708</v>
      </c>
      <c r="E1179" s="321" t="s">
        <v>174</v>
      </c>
      <c r="F1179" s="321"/>
      <c r="G1179" s="174" t="s">
        <v>114</v>
      </c>
      <c r="H1179" s="177">
        <v>1</v>
      </c>
      <c r="I1179" s="176">
        <v>12.65</v>
      </c>
      <c r="J1179" s="176">
        <v>12.65</v>
      </c>
    </row>
    <row r="1180" spans="1:10" s="293" customFormat="1" ht="24" customHeight="1" x14ac:dyDescent="0.2">
      <c r="A1180" s="305" t="s">
        <v>117</v>
      </c>
      <c r="B1180" s="175" t="s">
        <v>359</v>
      </c>
      <c r="C1180" s="305" t="s">
        <v>12</v>
      </c>
      <c r="D1180" s="305" t="s">
        <v>360</v>
      </c>
      <c r="E1180" s="321" t="s">
        <v>361</v>
      </c>
      <c r="F1180" s="321"/>
      <c r="G1180" s="174" t="s">
        <v>114</v>
      </c>
      <c r="H1180" s="177">
        <v>1</v>
      </c>
      <c r="I1180" s="176">
        <v>0.01</v>
      </c>
      <c r="J1180" s="176">
        <v>0.01</v>
      </c>
    </row>
    <row r="1181" spans="1:10" s="293" customFormat="1" ht="24" customHeight="1" x14ac:dyDescent="0.2">
      <c r="A1181" s="305" t="s">
        <v>117</v>
      </c>
      <c r="B1181" s="175" t="s">
        <v>362</v>
      </c>
      <c r="C1181" s="305" t="s">
        <v>12</v>
      </c>
      <c r="D1181" s="305" t="s">
        <v>363</v>
      </c>
      <c r="E1181" s="321" t="s">
        <v>317</v>
      </c>
      <c r="F1181" s="321"/>
      <c r="G1181" s="174" t="s">
        <v>114</v>
      </c>
      <c r="H1181" s="177">
        <v>1</v>
      </c>
      <c r="I1181" s="176">
        <v>0.53</v>
      </c>
      <c r="J1181" s="176">
        <v>0.53</v>
      </c>
    </row>
    <row r="1182" spans="1:10" s="293" customFormat="1" x14ac:dyDescent="0.2">
      <c r="A1182" s="301"/>
      <c r="B1182" s="301"/>
      <c r="C1182" s="301"/>
      <c r="D1182" s="301"/>
      <c r="E1182" s="301" t="s">
        <v>119</v>
      </c>
      <c r="F1182" s="178">
        <v>6.9439165999999997</v>
      </c>
      <c r="G1182" s="301" t="s">
        <v>120</v>
      </c>
      <c r="H1182" s="178">
        <v>5.85</v>
      </c>
      <c r="I1182" s="301" t="s">
        <v>121</v>
      </c>
      <c r="J1182" s="178">
        <v>12.79</v>
      </c>
    </row>
    <row r="1183" spans="1:10" s="293" customFormat="1" ht="15" thickBot="1" x14ac:dyDescent="0.25">
      <c r="A1183" s="301"/>
      <c r="B1183" s="301"/>
      <c r="C1183" s="301"/>
      <c r="D1183" s="301"/>
      <c r="E1183" s="301" t="s">
        <v>122</v>
      </c>
      <c r="F1183" s="178">
        <v>4.21</v>
      </c>
      <c r="G1183" s="301"/>
      <c r="H1183" s="322" t="s">
        <v>123</v>
      </c>
      <c r="I1183" s="322"/>
      <c r="J1183" s="178">
        <v>18.57</v>
      </c>
    </row>
    <row r="1184" spans="1:10" s="293" customFormat="1" ht="0.95" customHeight="1" thickTop="1" x14ac:dyDescent="0.2">
      <c r="A1184" s="164"/>
      <c r="B1184" s="164"/>
      <c r="C1184" s="164"/>
      <c r="D1184" s="164"/>
      <c r="E1184" s="164"/>
      <c r="F1184" s="164"/>
      <c r="G1184" s="164"/>
      <c r="H1184" s="164"/>
      <c r="I1184" s="164"/>
      <c r="J1184" s="164"/>
    </row>
    <row r="1185" spans="1:10" s="293" customFormat="1" ht="18" customHeight="1" x14ac:dyDescent="0.2">
      <c r="A1185" s="302"/>
      <c r="B1185" s="306" t="s">
        <v>2</v>
      </c>
      <c r="C1185" s="302" t="s">
        <v>3</v>
      </c>
      <c r="D1185" s="302" t="s">
        <v>4</v>
      </c>
      <c r="E1185" s="327" t="s">
        <v>107</v>
      </c>
      <c r="F1185" s="327"/>
      <c r="G1185" s="310" t="s">
        <v>5</v>
      </c>
      <c r="H1185" s="306" t="s">
        <v>6</v>
      </c>
      <c r="I1185" s="306" t="s">
        <v>7</v>
      </c>
      <c r="J1185" s="306" t="s">
        <v>8</v>
      </c>
    </row>
    <row r="1186" spans="1:10" s="293" customFormat="1" ht="24" customHeight="1" x14ac:dyDescent="0.2">
      <c r="A1186" s="303" t="s">
        <v>108</v>
      </c>
      <c r="B1186" s="296" t="s">
        <v>213</v>
      </c>
      <c r="C1186" s="303" t="s">
        <v>12</v>
      </c>
      <c r="D1186" s="303" t="s">
        <v>214</v>
      </c>
      <c r="E1186" s="326" t="s">
        <v>113</v>
      </c>
      <c r="F1186" s="326"/>
      <c r="G1186" s="295" t="s">
        <v>114</v>
      </c>
      <c r="H1186" s="173">
        <v>1</v>
      </c>
      <c r="I1186" s="297">
        <v>12.88</v>
      </c>
      <c r="J1186" s="297">
        <v>12.88</v>
      </c>
    </row>
    <row r="1187" spans="1:10" s="293" customFormat="1" ht="36" customHeight="1" x14ac:dyDescent="0.2">
      <c r="A1187" s="304" t="s">
        <v>110</v>
      </c>
      <c r="B1187" s="166" t="s">
        <v>450</v>
      </c>
      <c r="C1187" s="304" t="s">
        <v>12</v>
      </c>
      <c r="D1187" s="304" t="s">
        <v>451</v>
      </c>
      <c r="E1187" s="329" t="s">
        <v>113</v>
      </c>
      <c r="F1187" s="329"/>
      <c r="G1187" s="165" t="s">
        <v>114</v>
      </c>
      <c r="H1187" s="168">
        <v>1</v>
      </c>
      <c r="I1187" s="167">
        <v>0.06</v>
      </c>
      <c r="J1187" s="167">
        <v>0.06</v>
      </c>
    </row>
    <row r="1188" spans="1:10" s="293" customFormat="1" ht="24" customHeight="1" x14ac:dyDescent="0.2">
      <c r="A1188" s="305" t="s">
        <v>117</v>
      </c>
      <c r="B1188" s="175" t="s">
        <v>355</v>
      </c>
      <c r="C1188" s="305" t="s">
        <v>12</v>
      </c>
      <c r="D1188" s="305" t="s">
        <v>356</v>
      </c>
      <c r="E1188" s="321" t="s">
        <v>157</v>
      </c>
      <c r="F1188" s="321"/>
      <c r="G1188" s="174" t="s">
        <v>114</v>
      </c>
      <c r="H1188" s="177">
        <v>1</v>
      </c>
      <c r="I1188" s="176">
        <v>0.01</v>
      </c>
      <c r="J1188" s="176">
        <v>0.01</v>
      </c>
    </row>
    <row r="1189" spans="1:10" s="293" customFormat="1" ht="24" customHeight="1" x14ac:dyDescent="0.2">
      <c r="A1189" s="305" t="s">
        <v>117</v>
      </c>
      <c r="B1189" s="175" t="s">
        <v>556</v>
      </c>
      <c r="C1189" s="305" t="s">
        <v>12</v>
      </c>
      <c r="D1189" s="305" t="s">
        <v>557</v>
      </c>
      <c r="E1189" s="321" t="s">
        <v>185</v>
      </c>
      <c r="F1189" s="321"/>
      <c r="G1189" s="174" t="s">
        <v>114</v>
      </c>
      <c r="H1189" s="177">
        <v>1</v>
      </c>
      <c r="I1189" s="176">
        <v>0.66</v>
      </c>
      <c r="J1189" s="176">
        <v>0.66</v>
      </c>
    </row>
    <row r="1190" spans="1:10" s="293" customFormat="1" ht="24" customHeight="1" x14ac:dyDescent="0.2">
      <c r="A1190" s="305" t="s">
        <v>117</v>
      </c>
      <c r="B1190" s="175" t="s">
        <v>357</v>
      </c>
      <c r="C1190" s="305" t="s">
        <v>12</v>
      </c>
      <c r="D1190" s="305" t="s">
        <v>358</v>
      </c>
      <c r="E1190" s="321" t="s">
        <v>157</v>
      </c>
      <c r="F1190" s="321"/>
      <c r="G1190" s="174" t="s">
        <v>114</v>
      </c>
      <c r="H1190" s="177">
        <v>1</v>
      </c>
      <c r="I1190" s="176">
        <v>0.35</v>
      </c>
      <c r="J1190" s="176">
        <v>0.35</v>
      </c>
    </row>
    <row r="1191" spans="1:10" s="293" customFormat="1" ht="24" customHeight="1" x14ac:dyDescent="0.2">
      <c r="A1191" s="305" t="s">
        <v>117</v>
      </c>
      <c r="B1191" s="175" t="s">
        <v>558</v>
      </c>
      <c r="C1191" s="305" t="s">
        <v>12</v>
      </c>
      <c r="D1191" s="305" t="s">
        <v>559</v>
      </c>
      <c r="E1191" s="321" t="s">
        <v>185</v>
      </c>
      <c r="F1191" s="321"/>
      <c r="G1191" s="174" t="s">
        <v>114</v>
      </c>
      <c r="H1191" s="177">
        <v>1</v>
      </c>
      <c r="I1191" s="176">
        <v>0.01</v>
      </c>
      <c r="J1191" s="176">
        <v>0.01</v>
      </c>
    </row>
    <row r="1192" spans="1:10" s="293" customFormat="1" ht="24" customHeight="1" x14ac:dyDescent="0.2">
      <c r="A1192" s="305" t="s">
        <v>117</v>
      </c>
      <c r="B1192" s="175" t="s">
        <v>452</v>
      </c>
      <c r="C1192" s="305" t="s">
        <v>12</v>
      </c>
      <c r="D1192" s="305" t="s">
        <v>453</v>
      </c>
      <c r="E1192" s="321" t="s">
        <v>174</v>
      </c>
      <c r="F1192" s="321"/>
      <c r="G1192" s="174" t="s">
        <v>114</v>
      </c>
      <c r="H1192" s="177">
        <v>1</v>
      </c>
      <c r="I1192" s="176">
        <v>11.25</v>
      </c>
      <c r="J1192" s="176">
        <v>11.25</v>
      </c>
    </row>
    <row r="1193" spans="1:10" s="293" customFormat="1" ht="24" customHeight="1" x14ac:dyDescent="0.2">
      <c r="A1193" s="305" t="s">
        <v>117</v>
      </c>
      <c r="B1193" s="175" t="s">
        <v>359</v>
      </c>
      <c r="C1193" s="305" t="s">
        <v>12</v>
      </c>
      <c r="D1193" s="305" t="s">
        <v>360</v>
      </c>
      <c r="E1193" s="321" t="s">
        <v>361</v>
      </c>
      <c r="F1193" s="321"/>
      <c r="G1193" s="174" t="s">
        <v>114</v>
      </c>
      <c r="H1193" s="177">
        <v>1</v>
      </c>
      <c r="I1193" s="176">
        <v>0.01</v>
      </c>
      <c r="J1193" s="176">
        <v>0.01</v>
      </c>
    </row>
    <row r="1194" spans="1:10" s="293" customFormat="1" ht="24" customHeight="1" x14ac:dyDescent="0.2">
      <c r="A1194" s="305" t="s">
        <v>117</v>
      </c>
      <c r="B1194" s="175" t="s">
        <v>362</v>
      </c>
      <c r="C1194" s="305" t="s">
        <v>12</v>
      </c>
      <c r="D1194" s="305" t="s">
        <v>363</v>
      </c>
      <c r="E1194" s="321" t="s">
        <v>317</v>
      </c>
      <c r="F1194" s="321"/>
      <c r="G1194" s="174" t="s">
        <v>114</v>
      </c>
      <c r="H1194" s="177">
        <v>1</v>
      </c>
      <c r="I1194" s="176">
        <v>0.53</v>
      </c>
      <c r="J1194" s="176">
        <v>0.53</v>
      </c>
    </row>
    <row r="1195" spans="1:10" s="293" customFormat="1" x14ac:dyDescent="0.2">
      <c r="A1195" s="301"/>
      <c r="B1195" s="301"/>
      <c r="C1195" s="301"/>
      <c r="D1195" s="301"/>
      <c r="E1195" s="301" t="s">
        <v>119</v>
      </c>
      <c r="F1195" s="178">
        <v>6.1403984999999999</v>
      </c>
      <c r="G1195" s="301" t="s">
        <v>120</v>
      </c>
      <c r="H1195" s="178">
        <v>5.17</v>
      </c>
      <c r="I1195" s="301" t="s">
        <v>121</v>
      </c>
      <c r="J1195" s="178">
        <v>11.31</v>
      </c>
    </row>
    <row r="1196" spans="1:10" s="293" customFormat="1" ht="15" thickBot="1" x14ac:dyDescent="0.25">
      <c r="A1196" s="301"/>
      <c r="B1196" s="301"/>
      <c r="C1196" s="301"/>
      <c r="D1196" s="301"/>
      <c r="E1196" s="301" t="s">
        <v>122</v>
      </c>
      <c r="F1196" s="178">
        <v>3.78</v>
      </c>
      <c r="G1196" s="301"/>
      <c r="H1196" s="322" t="s">
        <v>123</v>
      </c>
      <c r="I1196" s="322"/>
      <c r="J1196" s="178">
        <v>16.66</v>
      </c>
    </row>
    <row r="1197" spans="1:10" s="293" customFormat="1" ht="0.95" customHeight="1" thickTop="1" x14ac:dyDescent="0.2">
      <c r="A1197" s="164"/>
      <c r="B1197" s="164"/>
      <c r="C1197" s="164"/>
      <c r="D1197" s="164"/>
      <c r="E1197" s="164"/>
      <c r="F1197" s="164"/>
      <c r="G1197" s="164"/>
      <c r="H1197" s="164"/>
      <c r="I1197" s="164"/>
      <c r="J1197" s="164"/>
    </row>
    <row r="1198" spans="1:10" s="293" customFormat="1" ht="18" customHeight="1" x14ac:dyDescent="0.2">
      <c r="A1198" s="302"/>
      <c r="B1198" s="306" t="s">
        <v>2</v>
      </c>
      <c r="C1198" s="302" t="s">
        <v>3</v>
      </c>
      <c r="D1198" s="302" t="s">
        <v>4</v>
      </c>
      <c r="E1198" s="327" t="s">
        <v>107</v>
      </c>
      <c r="F1198" s="327"/>
      <c r="G1198" s="310" t="s">
        <v>5</v>
      </c>
      <c r="H1198" s="306" t="s">
        <v>6</v>
      </c>
      <c r="I1198" s="306" t="s">
        <v>7</v>
      </c>
      <c r="J1198" s="306" t="s">
        <v>8</v>
      </c>
    </row>
    <row r="1199" spans="1:10" s="293" customFormat="1" ht="24" customHeight="1" x14ac:dyDescent="0.2">
      <c r="A1199" s="303" t="s">
        <v>108</v>
      </c>
      <c r="B1199" s="296" t="s">
        <v>493</v>
      </c>
      <c r="C1199" s="303" t="s">
        <v>12</v>
      </c>
      <c r="D1199" s="303" t="s">
        <v>494</v>
      </c>
      <c r="E1199" s="326" t="s">
        <v>113</v>
      </c>
      <c r="F1199" s="326"/>
      <c r="G1199" s="295" t="s">
        <v>114</v>
      </c>
      <c r="H1199" s="173">
        <v>1</v>
      </c>
      <c r="I1199" s="297">
        <v>13.19</v>
      </c>
      <c r="J1199" s="297">
        <v>13.19</v>
      </c>
    </row>
    <row r="1200" spans="1:10" s="293" customFormat="1" ht="24" customHeight="1" x14ac:dyDescent="0.2">
      <c r="A1200" s="304" t="s">
        <v>110</v>
      </c>
      <c r="B1200" s="166" t="s">
        <v>454</v>
      </c>
      <c r="C1200" s="304" t="s">
        <v>12</v>
      </c>
      <c r="D1200" s="304" t="s">
        <v>455</v>
      </c>
      <c r="E1200" s="329" t="s">
        <v>113</v>
      </c>
      <c r="F1200" s="329"/>
      <c r="G1200" s="165" t="s">
        <v>114</v>
      </c>
      <c r="H1200" s="168">
        <v>1</v>
      </c>
      <c r="I1200" s="167">
        <v>0.09</v>
      </c>
      <c r="J1200" s="167">
        <v>0.09</v>
      </c>
    </row>
    <row r="1201" spans="1:10" s="293" customFormat="1" ht="24" customHeight="1" x14ac:dyDescent="0.2">
      <c r="A1201" s="305" t="s">
        <v>117</v>
      </c>
      <c r="B1201" s="175" t="s">
        <v>355</v>
      </c>
      <c r="C1201" s="305" t="s">
        <v>12</v>
      </c>
      <c r="D1201" s="305" t="s">
        <v>356</v>
      </c>
      <c r="E1201" s="321" t="s">
        <v>157</v>
      </c>
      <c r="F1201" s="321"/>
      <c r="G1201" s="174" t="s">
        <v>114</v>
      </c>
      <c r="H1201" s="177">
        <v>1</v>
      </c>
      <c r="I1201" s="176">
        <v>0.01</v>
      </c>
      <c r="J1201" s="176">
        <v>0.01</v>
      </c>
    </row>
    <row r="1202" spans="1:10" s="293" customFormat="1" ht="24" customHeight="1" x14ac:dyDescent="0.2">
      <c r="A1202" s="305" t="s">
        <v>117</v>
      </c>
      <c r="B1202" s="175" t="s">
        <v>556</v>
      </c>
      <c r="C1202" s="305" t="s">
        <v>12</v>
      </c>
      <c r="D1202" s="305" t="s">
        <v>557</v>
      </c>
      <c r="E1202" s="321" t="s">
        <v>185</v>
      </c>
      <c r="F1202" s="321"/>
      <c r="G1202" s="174" t="s">
        <v>114</v>
      </c>
      <c r="H1202" s="177">
        <v>1</v>
      </c>
      <c r="I1202" s="176">
        <v>0.66</v>
      </c>
      <c r="J1202" s="176">
        <v>0.66</v>
      </c>
    </row>
    <row r="1203" spans="1:10" s="293" customFormat="1" ht="24" customHeight="1" x14ac:dyDescent="0.2">
      <c r="A1203" s="305" t="s">
        <v>117</v>
      </c>
      <c r="B1203" s="175" t="s">
        <v>357</v>
      </c>
      <c r="C1203" s="305" t="s">
        <v>12</v>
      </c>
      <c r="D1203" s="305" t="s">
        <v>358</v>
      </c>
      <c r="E1203" s="321" t="s">
        <v>157</v>
      </c>
      <c r="F1203" s="321"/>
      <c r="G1203" s="174" t="s">
        <v>114</v>
      </c>
      <c r="H1203" s="177">
        <v>1</v>
      </c>
      <c r="I1203" s="176">
        <v>0.35</v>
      </c>
      <c r="J1203" s="176">
        <v>0.35</v>
      </c>
    </row>
    <row r="1204" spans="1:10" s="293" customFormat="1" ht="24" customHeight="1" x14ac:dyDescent="0.2">
      <c r="A1204" s="305" t="s">
        <v>117</v>
      </c>
      <c r="B1204" s="175" t="s">
        <v>558</v>
      </c>
      <c r="C1204" s="305" t="s">
        <v>12</v>
      </c>
      <c r="D1204" s="305" t="s">
        <v>559</v>
      </c>
      <c r="E1204" s="321" t="s">
        <v>185</v>
      </c>
      <c r="F1204" s="321"/>
      <c r="G1204" s="174" t="s">
        <v>114</v>
      </c>
      <c r="H1204" s="177">
        <v>1</v>
      </c>
      <c r="I1204" s="176">
        <v>0.01</v>
      </c>
      <c r="J1204" s="176">
        <v>0.01</v>
      </c>
    </row>
    <row r="1205" spans="1:10" s="293" customFormat="1" ht="24" customHeight="1" x14ac:dyDescent="0.2">
      <c r="A1205" s="305" t="s">
        <v>117</v>
      </c>
      <c r="B1205" s="175" t="s">
        <v>456</v>
      </c>
      <c r="C1205" s="305" t="s">
        <v>12</v>
      </c>
      <c r="D1205" s="305" t="s">
        <v>457</v>
      </c>
      <c r="E1205" s="321" t="s">
        <v>174</v>
      </c>
      <c r="F1205" s="321"/>
      <c r="G1205" s="174" t="s">
        <v>114</v>
      </c>
      <c r="H1205" s="177">
        <v>1</v>
      </c>
      <c r="I1205" s="176">
        <v>11.53</v>
      </c>
      <c r="J1205" s="176">
        <v>11.53</v>
      </c>
    </row>
    <row r="1206" spans="1:10" s="293" customFormat="1" ht="24" customHeight="1" x14ac:dyDescent="0.2">
      <c r="A1206" s="305" t="s">
        <v>117</v>
      </c>
      <c r="B1206" s="175" t="s">
        <v>359</v>
      </c>
      <c r="C1206" s="305" t="s">
        <v>12</v>
      </c>
      <c r="D1206" s="305" t="s">
        <v>360</v>
      </c>
      <c r="E1206" s="321" t="s">
        <v>361</v>
      </c>
      <c r="F1206" s="321"/>
      <c r="G1206" s="174" t="s">
        <v>114</v>
      </c>
      <c r="H1206" s="177">
        <v>1</v>
      </c>
      <c r="I1206" s="176">
        <v>0.01</v>
      </c>
      <c r="J1206" s="176">
        <v>0.01</v>
      </c>
    </row>
    <row r="1207" spans="1:10" s="293" customFormat="1" ht="24" customHeight="1" x14ac:dyDescent="0.2">
      <c r="A1207" s="305" t="s">
        <v>117</v>
      </c>
      <c r="B1207" s="175" t="s">
        <v>362</v>
      </c>
      <c r="C1207" s="305" t="s">
        <v>12</v>
      </c>
      <c r="D1207" s="305" t="s">
        <v>363</v>
      </c>
      <c r="E1207" s="321" t="s">
        <v>317</v>
      </c>
      <c r="F1207" s="321"/>
      <c r="G1207" s="174" t="s">
        <v>114</v>
      </c>
      <c r="H1207" s="177">
        <v>1</v>
      </c>
      <c r="I1207" s="176">
        <v>0.53</v>
      </c>
      <c r="J1207" s="176">
        <v>0.53</v>
      </c>
    </row>
    <row r="1208" spans="1:10" s="293" customFormat="1" x14ac:dyDescent="0.2">
      <c r="A1208" s="301"/>
      <c r="B1208" s="301"/>
      <c r="C1208" s="301"/>
      <c r="D1208" s="301"/>
      <c r="E1208" s="301" t="s">
        <v>119</v>
      </c>
      <c r="F1208" s="178">
        <v>6.3087030000000004</v>
      </c>
      <c r="G1208" s="301" t="s">
        <v>120</v>
      </c>
      <c r="H1208" s="178">
        <v>5.31</v>
      </c>
      <c r="I1208" s="301" t="s">
        <v>121</v>
      </c>
      <c r="J1208" s="178">
        <v>11.62</v>
      </c>
    </row>
    <row r="1209" spans="1:10" s="293" customFormat="1" ht="15" thickBot="1" x14ac:dyDescent="0.25">
      <c r="A1209" s="301"/>
      <c r="B1209" s="301"/>
      <c r="C1209" s="301"/>
      <c r="D1209" s="301"/>
      <c r="E1209" s="301" t="s">
        <v>122</v>
      </c>
      <c r="F1209" s="178">
        <v>3.87</v>
      </c>
      <c r="G1209" s="301"/>
      <c r="H1209" s="322" t="s">
        <v>123</v>
      </c>
      <c r="I1209" s="322"/>
      <c r="J1209" s="178">
        <v>17.059999999999999</v>
      </c>
    </row>
    <row r="1210" spans="1:10" s="293" customFormat="1" ht="0.95" customHeight="1" thickTop="1" x14ac:dyDescent="0.2">
      <c r="A1210" s="164"/>
      <c r="B1210" s="164"/>
      <c r="C1210" s="164"/>
      <c r="D1210" s="164"/>
      <c r="E1210" s="164"/>
      <c r="F1210" s="164"/>
      <c r="G1210" s="164"/>
      <c r="H1210" s="164"/>
      <c r="I1210" s="164"/>
      <c r="J1210" s="164"/>
    </row>
    <row r="1211" spans="1:10" s="293" customFormat="1" ht="18" customHeight="1" x14ac:dyDescent="0.2">
      <c r="A1211" s="302"/>
      <c r="B1211" s="306" t="s">
        <v>2</v>
      </c>
      <c r="C1211" s="302" t="s">
        <v>3</v>
      </c>
      <c r="D1211" s="302" t="s">
        <v>4</v>
      </c>
      <c r="E1211" s="327" t="s">
        <v>107</v>
      </c>
      <c r="F1211" s="327"/>
      <c r="G1211" s="310" t="s">
        <v>5</v>
      </c>
      <c r="H1211" s="306" t="s">
        <v>6</v>
      </c>
      <c r="I1211" s="306" t="s">
        <v>7</v>
      </c>
      <c r="J1211" s="306" t="s">
        <v>8</v>
      </c>
    </row>
    <row r="1212" spans="1:10" s="293" customFormat="1" ht="24" customHeight="1" x14ac:dyDescent="0.2">
      <c r="A1212" s="303" t="s">
        <v>108</v>
      </c>
      <c r="B1212" s="296" t="s">
        <v>186</v>
      </c>
      <c r="C1212" s="303" t="s">
        <v>12</v>
      </c>
      <c r="D1212" s="303" t="s">
        <v>187</v>
      </c>
      <c r="E1212" s="326" t="s">
        <v>113</v>
      </c>
      <c r="F1212" s="326"/>
      <c r="G1212" s="295" t="s">
        <v>114</v>
      </c>
      <c r="H1212" s="173">
        <v>1</v>
      </c>
      <c r="I1212" s="297">
        <v>15.83</v>
      </c>
      <c r="J1212" s="297">
        <v>15.83</v>
      </c>
    </row>
    <row r="1213" spans="1:10" s="293" customFormat="1" ht="24" customHeight="1" x14ac:dyDescent="0.2">
      <c r="A1213" s="304" t="s">
        <v>110</v>
      </c>
      <c r="B1213" s="166" t="s">
        <v>458</v>
      </c>
      <c r="C1213" s="304" t="s">
        <v>12</v>
      </c>
      <c r="D1213" s="304" t="s">
        <v>459</v>
      </c>
      <c r="E1213" s="329" t="s">
        <v>113</v>
      </c>
      <c r="F1213" s="329"/>
      <c r="G1213" s="165" t="s">
        <v>114</v>
      </c>
      <c r="H1213" s="168">
        <v>1</v>
      </c>
      <c r="I1213" s="167">
        <v>0.19</v>
      </c>
      <c r="J1213" s="167">
        <v>0.19</v>
      </c>
    </row>
    <row r="1214" spans="1:10" s="293" customFormat="1" ht="24" customHeight="1" x14ac:dyDescent="0.2">
      <c r="A1214" s="305" t="s">
        <v>117</v>
      </c>
      <c r="B1214" s="175" t="s">
        <v>355</v>
      </c>
      <c r="C1214" s="305" t="s">
        <v>12</v>
      </c>
      <c r="D1214" s="305" t="s">
        <v>356</v>
      </c>
      <c r="E1214" s="321" t="s">
        <v>157</v>
      </c>
      <c r="F1214" s="321"/>
      <c r="G1214" s="174" t="s">
        <v>114</v>
      </c>
      <c r="H1214" s="177">
        <v>1</v>
      </c>
      <c r="I1214" s="176">
        <v>0.01</v>
      </c>
      <c r="J1214" s="176">
        <v>0.01</v>
      </c>
    </row>
    <row r="1215" spans="1:10" s="293" customFormat="1" ht="24" customHeight="1" x14ac:dyDescent="0.2">
      <c r="A1215" s="305" t="s">
        <v>117</v>
      </c>
      <c r="B1215" s="175" t="s">
        <v>528</v>
      </c>
      <c r="C1215" s="305" t="s">
        <v>12</v>
      </c>
      <c r="D1215" s="305" t="s">
        <v>529</v>
      </c>
      <c r="E1215" s="321" t="s">
        <v>185</v>
      </c>
      <c r="F1215" s="321"/>
      <c r="G1215" s="174" t="s">
        <v>114</v>
      </c>
      <c r="H1215" s="177">
        <v>1</v>
      </c>
      <c r="I1215" s="176">
        <v>0.96</v>
      </c>
      <c r="J1215" s="176">
        <v>0.96</v>
      </c>
    </row>
    <row r="1216" spans="1:10" s="293" customFormat="1" ht="24" customHeight="1" x14ac:dyDescent="0.2">
      <c r="A1216" s="305" t="s">
        <v>117</v>
      </c>
      <c r="B1216" s="175" t="s">
        <v>357</v>
      </c>
      <c r="C1216" s="305" t="s">
        <v>12</v>
      </c>
      <c r="D1216" s="305" t="s">
        <v>358</v>
      </c>
      <c r="E1216" s="321" t="s">
        <v>157</v>
      </c>
      <c r="F1216" s="321"/>
      <c r="G1216" s="174" t="s">
        <v>114</v>
      </c>
      <c r="H1216" s="177">
        <v>1</v>
      </c>
      <c r="I1216" s="176">
        <v>0.35</v>
      </c>
      <c r="J1216" s="176">
        <v>0.35</v>
      </c>
    </row>
    <row r="1217" spans="1:10" s="293" customFormat="1" ht="24" customHeight="1" x14ac:dyDescent="0.2">
      <c r="A1217" s="305" t="s">
        <v>117</v>
      </c>
      <c r="B1217" s="175" t="s">
        <v>530</v>
      </c>
      <c r="C1217" s="305" t="s">
        <v>12</v>
      </c>
      <c r="D1217" s="305" t="s">
        <v>531</v>
      </c>
      <c r="E1217" s="321" t="s">
        <v>185</v>
      </c>
      <c r="F1217" s="321"/>
      <c r="G1217" s="174" t="s">
        <v>114</v>
      </c>
      <c r="H1217" s="177">
        <v>1</v>
      </c>
      <c r="I1217" s="176">
        <v>0.5</v>
      </c>
      <c r="J1217" s="176">
        <v>0.5</v>
      </c>
    </row>
    <row r="1218" spans="1:10" s="293" customFormat="1" ht="24" customHeight="1" x14ac:dyDescent="0.2">
      <c r="A1218" s="305" t="s">
        <v>117</v>
      </c>
      <c r="B1218" s="175" t="s">
        <v>327</v>
      </c>
      <c r="C1218" s="305" t="s">
        <v>12</v>
      </c>
      <c r="D1218" s="305" t="s">
        <v>290</v>
      </c>
      <c r="E1218" s="321" t="s">
        <v>174</v>
      </c>
      <c r="F1218" s="321"/>
      <c r="G1218" s="174" t="s">
        <v>114</v>
      </c>
      <c r="H1218" s="177">
        <v>1</v>
      </c>
      <c r="I1218" s="176">
        <v>13.28</v>
      </c>
      <c r="J1218" s="176">
        <v>13.28</v>
      </c>
    </row>
    <row r="1219" spans="1:10" s="293" customFormat="1" ht="24" customHeight="1" x14ac:dyDescent="0.2">
      <c r="A1219" s="305" t="s">
        <v>117</v>
      </c>
      <c r="B1219" s="175" t="s">
        <v>359</v>
      </c>
      <c r="C1219" s="305" t="s">
        <v>12</v>
      </c>
      <c r="D1219" s="305" t="s">
        <v>360</v>
      </c>
      <c r="E1219" s="321" t="s">
        <v>361</v>
      </c>
      <c r="F1219" s="321"/>
      <c r="G1219" s="174" t="s">
        <v>114</v>
      </c>
      <c r="H1219" s="177">
        <v>1</v>
      </c>
      <c r="I1219" s="176">
        <v>0.01</v>
      </c>
      <c r="J1219" s="176">
        <v>0.01</v>
      </c>
    </row>
    <row r="1220" spans="1:10" s="293" customFormat="1" ht="24" customHeight="1" x14ac:dyDescent="0.2">
      <c r="A1220" s="305" t="s">
        <v>117</v>
      </c>
      <c r="B1220" s="175" t="s">
        <v>362</v>
      </c>
      <c r="C1220" s="305" t="s">
        <v>12</v>
      </c>
      <c r="D1220" s="305" t="s">
        <v>363</v>
      </c>
      <c r="E1220" s="321" t="s">
        <v>317</v>
      </c>
      <c r="F1220" s="321"/>
      <c r="G1220" s="174" t="s">
        <v>114</v>
      </c>
      <c r="H1220" s="177">
        <v>1</v>
      </c>
      <c r="I1220" s="176">
        <v>0.53</v>
      </c>
      <c r="J1220" s="176">
        <v>0.53</v>
      </c>
    </row>
    <row r="1221" spans="1:10" s="293" customFormat="1" x14ac:dyDescent="0.2">
      <c r="A1221" s="301"/>
      <c r="B1221" s="301"/>
      <c r="C1221" s="301"/>
      <c r="D1221" s="301"/>
      <c r="E1221" s="301" t="s">
        <v>119</v>
      </c>
      <c r="F1221" s="178">
        <v>7.3131006000000003</v>
      </c>
      <c r="G1221" s="301" t="s">
        <v>120</v>
      </c>
      <c r="H1221" s="178">
        <v>6.16</v>
      </c>
      <c r="I1221" s="301" t="s">
        <v>121</v>
      </c>
      <c r="J1221" s="178">
        <v>13.47</v>
      </c>
    </row>
    <row r="1222" spans="1:10" s="293" customFormat="1" ht="15" thickBot="1" x14ac:dyDescent="0.25">
      <c r="A1222" s="301"/>
      <c r="B1222" s="301"/>
      <c r="C1222" s="301"/>
      <c r="D1222" s="301"/>
      <c r="E1222" s="301" t="s">
        <v>122</v>
      </c>
      <c r="F1222" s="178">
        <v>4.6399999999999997</v>
      </c>
      <c r="G1222" s="301"/>
      <c r="H1222" s="322" t="s">
        <v>123</v>
      </c>
      <c r="I1222" s="322"/>
      <c r="J1222" s="178">
        <v>20.47</v>
      </c>
    </row>
    <row r="1223" spans="1:10" s="293" customFormat="1" ht="0.95" customHeight="1" thickTop="1" x14ac:dyDescent="0.2">
      <c r="A1223" s="164"/>
      <c r="B1223" s="164"/>
      <c r="C1223" s="164"/>
      <c r="D1223" s="164"/>
      <c r="E1223" s="164"/>
      <c r="F1223" s="164"/>
      <c r="G1223" s="164"/>
      <c r="H1223" s="164"/>
      <c r="I1223" s="164"/>
      <c r="J1223" s="164"/>
    </row>
    <row r="1224" spans="1:10" s="293" customFormat="1" ht="18" customHeight="1" x14ac:dyDescent="0.2">
      <c r="A1224" s="302"/>
      <c r="B1224" s="306" t="s">
        <v>2</v>
      </c>
      <c r="C1224" s="302" t="s">
        <v>3</v>
      </c>
      <c r="D1224" s="302" t="s">
        <v>4</v>
      </c>
      <c r="E1224" s="327" t="s">
        <v>107</v>
      </c>
      <c r="F1224" s="327"/>
      <c r="G1224" s="310" t="s">
        <v>5</v>
      </c>
      <c r="H1224" s="306" t="s">
        <v>6</v>
      </c>
      <c r="I1224" s="306" t="s">
        <v>7</v>
      </c>
      <c r="J1224" s="306" t="s">
        <v>8</v>
      </c>
    </row>
    <row r="1225" spans="1:10" s="293" customFormat="1" ht="24" customHeight="1" x14ac:dyDescent="0.2">
      <c r="A1225" s="303" t="s">
        <v>108</v>
      </c>
      <c r="B1225" s="296" t="s">
        <v>919</v>
      </c>
      <c r="C1225" s="303" t="s">
        <v>12</v>
      </c>
      <c r="D1225" s="303" t="s">
        <v>920</v>
      </c>
      <c r="E1225" s="326" t="s">
        <v>113</v>
      </c>
      <c r="F1225" s="326"/>
      <c r="G1225" s="295" t="s">
        <v>114</v>
      </c>
      <c r="H1225" s="173">
        <v>1</v>
      </c>
      <c r="I1225" s="297">
        <v>16.940000000000001</v>
      </c>
      <c r="J1225" s="297">
        <v>16.940000000000001</v>
      </c>
    </row>
    <row r="1226" spans="1:10" s="293" customFormat="1" ht="24" customHeight="1" x14ac:dyDescent="0.2">
      <c r="A1226" s="304" t="s">
        <v>110</v>
      </c>
      <c r="B1226" s="166" t="s">
        <v>931</v>
      </c>
      <c r="C1226" s="304" t="s">
        <v>12</v>
      </c>
      <c r="D1226" s="304" t="s">
        <v>932</v>
      </c>
      <c r="E1226" s="329" t="s">
        <v>113</v>
      </c>
      <c r="F1226" s="329"/>
      <c r="G1226" s="165" t="s">
        <v>114</v>
      </c>
      <c r="H1226" s="168">
        <v>1</v>
      </c>
      <c r="I1226" s="167">
        <v>0.13</v>
      </c>
      <c r="J1226" s="167">
        <v>0.13</v>
      </c>
    </row>
    <row r="1227" spans="1:10" s="293" customFormat="1" ht="24" customHeight="1" x14ac:dyDescent="0.2">
      <c r="A1227" s="305" t="s">
        <v>117</v>
      </c>
      <c r="B1227" s="175" t="s">
        <v>355</v>
      </c>
      <c r="C1227" s="305" t="s">
        <v>12</v>
      </c>
      <c r="D1227" s="305" t="s">
        <v>356</v>
      </c>
      <c r="E1227" s="321" t="s">
        <v>157</v>
      </c>
      <c r="F1227" s="321"/>
      <c r="G1227" s="174" t="s">
        <v>114</v>
      </c>
      <c r="H1227" s="177">
        <v>1</v>
      </c>
      <c r="I1227" s="176">
        <v>0.01</v>
      </c>
      <c r="J1227" s="176">
        <v>0.01</v>
      </c>
    </row>
    <row r="1228" spans="1:10" s="293" customFormat="1" ht="24" customHeight="1" x14ac:dyDescent="0.2">
      <c r="A1228" s="305" t="s">
        <v>117</v>
      </c>
      <c r="B1228" s="175" t="s">
        <v>941</v>
      </c>
      <c r="C1228" s="305" t="s">
        <v>12</v>
      </c>
      <c r="D1228" s="305" t="s">
        <v>942</v>
      </c>
      <c r="E1228" s="321" t="s">
        <v>185</v>
      </c>
      <c r="F1228" s="321"/>
      <c r="G1228" s="174" t="s">
        <v>114</v>
      </c>
      <c r="H1228" s="177">
        <v>1</v>
      </c>
      <c r="I1228" s="176">
        <v>1.46</v>
      </c>
      <c r="J1228" s="176">
        <v>1.46</v>
      </c>
    </row>
    <row r="1229" spans="1:10" s="293" customFormat="1" ht="24" customHeight="1" x14ac:dyDescent="0.2">
      <c r="A1229" s="305" t="s">
        <v>117</v>
      </c>
      <c r="B1229" s="175" t="s">
        <v>357</v>
      </c>
      <c r="C1229" s="305" t="s">
        <v>12</v>
      </c>
      <c r="D1229" s="305" t="s">
        <v>358</v>
      </c>
      <c r="E1229" s="321" t="s">
        <v>157</v>
      </c>
      <c r="F1229" s="321"/>
      <c r="G1229" s="174" t="s">
        <v>114</v>
      </c>
      <c r="H1229" s="177">
        <v>1</v>
      </c>
      <c r="I1229" s="176">
        <v>0.35</v>
      </c>
      <c r="J1229" s="176">
        <v>0.35</v>
      </c>
    </row>
    <row r="1230" spans="1:10" s="293" customFormat="1" ht="24" customHeight="1" x14ac:dyDescent="0.2">
      <c r="A1230" s="305" t="s">
        <v>117</v>
      </c>
      <c r="B1230" s="175" t="s">
        <v>943</v>
      </c>
      <c r="C1230" s="305" t="s">
        <v>12</v>
      </c>
      <c r="D1230" s="305" t="s">
        <v>944</v>
      </c>
      <c r="E1230" s="321" t="s">
        <v>185</v>
      </c>
      <c r="F1230" s="321"/>
      <c r="G1230" s="174" t="s">
        <v>114</v>
      </c>
      <c r="H1230" s="177">
        <v>1</v>
      </c>
      <c r="I1230" s="176">
        <v>1.17</v>
      </c>
      <c r="J1230" s="176">
        <v>1.17</v>
      </c>
    </row>
    <row r="1231" spans="1:10" s="293" customFormat="1" ht="24" customHeight="1" x14ac:dyDescent="0.2">
      <c r="A1231" s="305" t="s">
        <v>117</v>
      </c>
      <c r="B1231" s="175" t="s">
        <v>933</v>
      </c>
      <c r="C1231" s="305" t="s">
        <v>12</v>
      </c>
      <c r="D1231" s="305" t="s">
        <v>934</v>
      </c>
      <c r="E1231" s="321" t="s">
        <v>174</v>
      </c>
      <c r="F1231" s="321"/>
      <c r="G1231" s="174" t="s">
        <v>114</v>
      </c>
      <c r="H1231" s="177">
        <v>1</v>
      </c>
      <c r="I1231" s="176">
        <v>13.28</v>
      </c>
      <c r="J1231" s="176">
        <v>13.28</v>
      </c>
    </row>
    <row r="1232" spans="1:10" s="293" customFormat="1" ht="24" customHeight="1" x14ac:dyDescent="0.2">
      <c r="A1232" s="305" t="s">
        <v>117</v>
      </c>
      <c r="B1232" s="175" t="s">
        <v>359</v>
      </c>
      <c r="C1232" s="305" t="s">
        <v>12</v>
      </c>
      <c r="D1232" s="305" t="s">
        <v>360</v>
      </c>
      <c r="E1232" s="321" t="s">
        <v>361</v>
      </c>
      <c r="F1232" s="321"/>
      <c r="G1232" s="174" t="s">
        <v>114</v>
      </c>
      <c r="H1232" s="177">
        <v>1</v>
      </c>
      <c r="I1232" s="176">
        <v>0.01</v>
      </c>
      <c r="J1232" s="176">
        <v>0.01</v>
      </c>
    </row>
    <row r="1233" spans="1:10" s="293" customFormat="1" ht="24" customHeight="1" x14ac:dyDescent="0.2">
      <c r="A1233" s="305" t="s">
        <v>117</v>
      </c>
      <c r="B1233" s="175" t="s">
        <v>362</v>
      </c>
      <c r="C1233" s="305" t="s">
        <v>12</v>
      </c>
      <c r="D1233" s="305" t="s">
        <v>363</v>
      </c>
      <c r="E1233" s="321" t="s">
        <v>317</v>
      </c>
      <c r="F1233" s="321"/>
      <c r="G1233" s="174" t="s">
        <v>114</v>
      </c>
      <c r="H1233" s="177">
        <v>1</v>
      </c>
      <c r="I1233" s="176">
        <v>0.53</v>
      </c>
      <c r="J1233" s="176">
        <v>0.53</v>
      </c>
    </row>
    <row r="1234" spans="1:10" s="293" customFormat="1" x14ac:dyDescent="0.2">
      <c r="A1234" s="301"/>
      <c r="B1234" s="301"/>
      <c r="C1234" s="301"/>
      <c r="D1234" s="301"/>
      <c r="E1234" s="301" t="s">
        <v>119</v>
      </c>
      <c r="F1234" s="178">
        <v>7.2805255000000004</v>
      </c>
      <c r="G1234" s="301" t="s">
        <v>120</v>
      </c>
      <c r="H1234" s="178">
        <v>6.13</v>
      </c>
      <c r="I1234" s="301" t="s">
        <v>121</v>
      </c>
      <c r="J1234" s="178">
        <v>13.41</v>
      </c>
    </row>
    <row r="1235" spans="1:10" s="293" customFormat="1" ht="15" thickBot="1" x14ac:dyDescent="0.25">
      <c r="A1235" s="301"/>
      <c r="B1235" s="301"/>
      <c r="C1235" s="301"/>
      <c r="D1235" s="301"/>
      <c r="E1235" s="301" t="s">
        <v>122</v>
      </c>
      <c r="F1235" s="178">
        <v>4.97</v>
      </c>
      <c r="G1235" s="301"/>
      <c r="H1235" s="322" t="s">
        <v>123</v>
      </c>
      <c r="I1235" s="322"/>
      <c r="J1235" s="178">
        <v>21.91</v>
      </c>
    </row>
    <row r="1236" spans="1:10" s="293" customFormat="1" ht="0.95" customHeight="1" thickTop="1" x14ac:dyDescent="0.2">
      <c r="A1236" s="164"/>
      <c r="B1236" s="164"/>
      <c r="C1236" s="164"/>
      <c r="D1236" s="164"/>
      <c r="E1236" s="164"/>
      <c r="F1236" s="164"/>
      <c r="G1236" s="164"/>
      <c r="H1236" s="164"/>
      <c r="I1236" s="164"/>
      <c r="J1236" s="164"/>
    </row>
    <row r="1237" spans="1:10" s="293" customFormat="1" ht="18" customHeight="1" x14ac:dyDescent="0.2">
      <c r="A1237" s="302"/>
      <c r="B1237" s="306" t="s">
        <v>2</v>
      </c>
      <c r="C1237" s="302" t="s">
        <v>3</v>
      </c>
      <c r="D1237" s="302" t="s">
        <v>4</v>
      </c>
      <c r="E1237" s="327" t="s">
        <v>107</v>
      </c>
      <c r="F1237" s="327"/>
      <c r="G1237" s="310" t="s">
        <v>5</v>
      </c>
      <c r="H1237" s="306" t="s">
        <v>6</v>
      </c>
      <c r="I1237" s="306" t="s">
        <v>7</v>
      </c>
      <c r="J1237" s="306" t="s">
        <v>8</v>
      </c>
    </row>
    <row r="1238" spans="1:10" s="293" customFormat="1" ht="36" customHeight="1" x14ac:dyDescent="0.2">
      <c r="A1238" s="303" t="s">
        <v>108</v>
      </c>
      <c r="B1238" s="296" t="s">
        <v>129</v>
      </c>
      <c r="C1238" s="303" t="s">
        <v>12</v>
      </c>
      <c r="D1238" s="303" t="s">
        <v>130</v>
      </c>
      <c r="E1238" s="326" t="s">
        <v>127</v>
      </c>
      <c r="F1238" s="326"/>
      <c r="G1238" s="295" t="s">
        <v>131</v>
      </c>
      <c r="H1238" s="173">
        <v>1</v>
      </c>
      <c r="I1238" s="297">
        <v>13.23</v>
      </c>
      <c r="J1238" s="297">
        <v>13.23</v>
      </c>
    </row>
    <row r="1239" spans="1:10" s="293" customFormat="1" ht="36" customHeight="1" x14ac:dyDescent="0.2">
      <c r="A1239" s="304" t="s">
        <v>110</v>
      </c>
      <c r="B1239" s="166" t="s">
        <v>495</v>
      </c>
      <c r="C1239" s="304" t="s">
        <v>12</v>
      </c>
      <c r="D1239" s="304" t="s">
        <v>496</v>
      </c>
      <c r="E1239" s="329" t="s">
        <v>127</v>
      </c>
      <c r="F1239" s="329"/>
      <c r="G1239" s="165" t="s">
        <v>114</v>
      </c>
      <c r="H1239" s="168">
        <v>1</v>
      </c>
      <c r="I1239" s="167">
        <v>0.04</v>
      </c>
      <c r="J1239" s="167">
        <v>0.04</v>
      </c>
    </row>
    <row r="1240" spans="1:10" s="293" customFormat="1" ht="36" customHeight="1" x14ac:dyDescent="0.2">
      <c r="A1240" s="304" t="s">
        <v>110</v>
      </c>
      <c r="B1240" s="166" t="s">
        <v>497</v>
      </c>
      <c r="C1240" s="304" t="s">
        <v>12</v>
      </c>
      <c r="D1240" s="304" t="s">
        <v>498</v>
      </c>
      <c r="E1240" s="329" t="s">
        <v>127</v>
      </c>
      <c r="F1240" s="329"/>
      <c r="G1240" s="165" t="s">
        <v>114</v>
      </c>
      <c r="H1240" s="168">
        <v>1</v>
      </c>
      <c r="I1240" s="167">
        <v>0</v>
      </c>
      <c r="J1240" s="167">
        <v>0</v>
      </c>
    </row>
    <row r="1241" spans="1:10" s="293" customFormat="1" ht="24" customHeight="1" x14ac:dyDescent="0.2">
      <c r="A1241" s="304" t="s">
        <v>110</v>
      </c>
      <c r="B1241" s="166" t="s">
        <v>493</v>
      </c>
      <c r="C1241" s="304" t="s">
        <v>12</v>
      </c>
      <c r="D1241" s="304" t="s">
        <v>494</v>
      </c>
      <c r="E1241" s="329" t="s">
        <v>113</v>
      </c>
      <c r="F1241" s="329"/>
      <c r="G1241" s="165" t="s">
        <v>114</v>
      </c>
      <c r="H1241" s="168">
        <v>1</v>
      </c>
      <c r="I1241" s="167">
        <v>13.19</v>
      </c>
      <c r="J1241" s="167">
        <v>13.19</v>
      </c>
    </row>
    <row r="1242" spans="1:10" s="293" customFormat="1" x14ac:dyDescent="0.2">
      <c r="A1242" s="301"/>
      <c r="B1242" s="301"/>
      <c r="C1242" s="301"/>
      <c r="D1242" s="301"/>
      <c r="E1242" s="301" t="s">
        <v>119</v>
      </c>
      <c r="F1242" s="178">
        <v>6.3087030000000004</v>
      </c>
      <c r="G1242" s="301" t="s">
        <v>120</v>
      </c>
      <c r="H1242" s="178">
        <v>5.31</v>
      </c>
      <c r="I1242" s="301" t="s">
        <v>121</v>
      </c>
      <c r="J1242" s="178">
        <v>11.62</v>
      </c>
    </row>
    <row r="1243" spans="1:10" s="293" customFormat="1" ht="15" thickBot="1" x14ac:dyDescent="0.25">
      <c r="A1243" s="301"/>
      <c r="B1243" s="301"/>
      <c r="C1243" s="301"/>
      <c r="D1243" s="301"/>
      <c r="E1243" s="301" t="s">
        <v>122</v>
      </c>
      <c r="F1243" s="178">
        <v>3.88</v>
      </c>
      <c r="G1243" s="301"/>
      <c r="H1243" s="322" t="s">
        <v>123</v>
      </c>
      <c r="I1243" s="322"/>
      <c r="J1243" s="178">
        <v>17.11</v>
      </c>
    </row>
    <row r="1244" spans="1:10" s="293" customFormat="1" ht="0.95" customHeight="1" thickTop="1" x14ac:dyDescent="0.2">
      <c r="A1244" s="164"/>
      <c r="B1244" s="164"/>
      <c r="C1244" s="164"/>
      <c r="D1244" s="164"/>
      <c r="E1244" s="164"/>
      <c r="F1244" s="164"/>
      <c r="G1244" s="164"/>
      <c r="H1244" s="164"/>
      <c r="I1244" s="164"/>
      <c r="J1244" s="164"/>
    </row>
    <row r="1245" spans="1:10" s="293" customFormat="1" ht="18" customHeight="1" x14ac:dyDescent="0.2">
      <c r="A1245" s="302"/>
      <c r="B1245" s="306" t="s">
        <v>2</v>
      </c>
      <c r="C1245" s="302" t="s">
        <v>3</v>
      </c>
      <c r="D1245" s="302" t="s">
        <v>4</v>
      </c>
      <c r="E1245" s="327" t="s">
        <v>107</v>
      </c>
      <c r="F1245" s="327"/>
      <c r="G1245" s="310" t="s">
        <v>5</v>
      </c>
      <c r="H1245" s="306" t="s">
        <v>6</v>
      </c>
      <c r="I1245" s="306" t="s">
        <v>7</v>
      </c>
      <c r="J1245" s="306" t="s">
        <v>8</v>
      </c>
    </row>
    <row r="1246" spans="1:10" s="293" customFormat="1" ht="36" customHeight="1" x14ac:dyDescent="0.2">
      <c r="A1246" s="303" t="s">
        <v>108</v>
      </c>
      <c r="B1246" s="296" t="s">
        <v>125</v>
      </c>
      <c r="C1246" s="303" t="s">
        <v>12</v>
      </c>
      <c r="D1246" s="303" t="s">
        <v>126</v>
      </c>
      <c r="E1246" s="326" t="s">
        <v>127</v>
      </c>
      <c r="F1246" s="326"/>
      <c r="G1246" s="295" t="s">
        <v>128</v>
      </c>
      <c r="H1246" s="173">
        <v>1</v>
      </c>
      <c r="I1246" s="297">
        <v>15.57</v>
      </c>
      <c r="J1246" s="297">
        <v>15.57</v>
      </c>
    </row>
    <row r="1247" spans="1:10" s="293" customFormat="1" ht="36" customHeight="1" x14ac:dyDescent="0.2">
      <c r="A1247" s="304" t="s">
        <v>110</v>
      </c>
      <c r="B1247" s="166" t="s">
        <v>495</v>
      </c>
      <c r="C1247" s="304" t="s">
        <v>12</v>
      </c>
      <c r="D1247" s="304" t="s">
        <v>496</v>
      </c>
      <c r="E1247" s="329" t="s">
        <v>127</v>
      </c>
      <c r="F1247" s="329"/>
      <c r="G1247" s="165" t="s">
        <v>114</v>
      </c>
      <c r="H1247" s="168">
        <v>1</v>
      </c>
      <c r="I1247" s="167">
        <v>0.04</v>
      </c>
      <c r="J1247" s="167">
        <v>0.04</v>
      </c>
    </row>
    <row r="1248" spans="1:10" s="293" customFormat="1" ht="36" customHeight="1" x14ac:dyDescent="0.2">
      <c r="A1248" s="304" t="s">
        <v>110</v>
      </c>
      <c r="B1248" s="166" t="s">
        <v>497</v>
      </c>
      <c r="C1248" s="304" t="s">
        <v>12</v>
      </c>
      <c r="D1248" s="304" t="s">
        <v>498</v>
      </c>
      <c r="E1248" s="329" t="s">
        <v>127</v>
      </c>
      <c r="F1248" s="329"/>
      <c r="G1248" s="165" t="s">
        <v>114</v>
      </c>
      <c r="H1248" s="168">
        <v>1</v>
      </c>
      <c r="I1248" s="167">
        <v>0</v>
      </c>
      <c r="J1248" s="167">
        <v>0</v>
      </c>
    </row>
    <row r="1249" spans="1:10" s="293" customFormat="1" ht="36" customHeight="1" x14ac:dyDescent="0.2">
      <c r="A1249" s="304" t="s">
        <v>110</v>
      </c>
      <c r="B1249" s="166" t="s">
        <v>499</v>
      </c>
      <c r="C1249" s="304" t="s">
        <v>12</v>
      </c>
      <c r="D1249" s="304" t="s">
        <v>500</v>
      </c>
      <c r="E1249" s="329" t="s">
        <v>127</v>
      </c>
      <c r="F1249" s="329"/>
      <c r="G1249" s="165" t="s">
        <v>114</v>
      </c>
      <c r="H1249" s="168">
        <v>1</v>
      </c>
      <c r="I1249" s="167">
        <v>0.03</v>
      </c>
      <c r="J1249" s="167">
        <v>0.03</v>
      </c>
    </row>
    <row r="1250" spans="1:10" s="293" customFormat="1" ht="36" customHeight="1" x14ac:dyDescent="0.2">
      <c r="A1250" s="304" t="s">
        <v>110</v>
      </c>
      <c r="B1250" s="166" t="s">
        <v>501</v>
      </c>
      <c r="C1250" s="304" t="s">
        <v>12</v>
      </c>
      <c r="D1250" s="304" t="s">
        <v>502</v>
      </c>
      <c r="E1250" s="329" t="s">
        <v>127</v>
      </c>
      <c r="F1250" s="329"/>
      <c r="G1250" s="165" t="s">
        <v>114</v>
      </c>
      <c r="H1250" s="168">
        <v>1</v>
      </c>
      <c r="I1250" s="167">
        <v>2.31</v>
      </c>
      <c r="J1250" s="167">
        <v>2.31</v>
      </c>
    </row>
    <row r="1251" spans="1:10" s="293" customFormat="1" ht="24" customHeight="1" x14ac:dyDescent="0.2">
      <c r="A1251" s="304" t="s">
        <v>110</v>
      </c>
      <c r="B1251" s="166" t="s">
        <v>493</v>
      </c>
      <c r="C1251" s="304" t="s">
        <v>12</v>
      </c>
      <c r="D1251" s="304" t="s">
        <v>494</v>
      </c>
      <c r="E1251" s="329" t="s">
        <v>113</v>
      </c>
      <c r="F1251" s="329"/>
      <c r="G1251" s="165" t="s">
        <v>114</v>
      </c>
      <c r="H1251" s="168">
        <v>1</v>
      </c>
      <c r="I1251" s="167">
        <v>13.19</v>
      </c>
      <c r="J1251" s="167">
        <v>13.19</v>
      </c>
    </row>
    <row r="1252" spans="1:10" s="293" customFormat="1" x14ac:dyDescent="0.2">
      <c r="A1252" s="301"/>
      <c r="B1252" s="301"/>
      <c r="C1252" s="301"/>
      <c r="D1252" s="301"/>
      <c r="E1252" s="301" t="s">
        <v>119</v>
      </c>
      <c r="F1252" s="178">
        <v>6.3087030000000004</v>
      </c>
      <c r="G1252" s="301" t="s">
        <v>120</v>
      </c>
      <c r="H1252" s="178">
        <v>5.31</v>
      </c>
      <c r="I1252" s="301" t="s">
        <v>121</v>
      </c>
      <c r="J1252" s="178">
        <v>11.62</v>
      </c>
    </row>
    <row r="1253" spans="1:10" s="293" customFormat="1" ht="15" thickBot="1" x14ac:dyDescent="0.25">
      <c r="A1253" s="301"/>
      <c r="B1253" s="301"/>
      <c r="C1253" s="301"/>
      <c r="D1253" s="301"/>
      <c r="E1253" s="301" t="s">
        <v>122</v>
      </c>
      <c r="F1253" s="178">
        <v>4.5599999999999996</v>
      </c>
      <c r="G1253" s="301"/>
      <c r="H1253" s="322" t="s">
        <v>123</v>
      </c>
      <c r="I1253" s="322"/>
      <c r="J1253" s="178">
        <v>20.13</v>
      </c>
    </row>
    <row r="1254" spans="1:10" s="293" customFormat="1" ht="0.95" customHeight="1" thickTop="1" x14ac:dyDescent="0.2">
      <c r="A1254" s="164"/>
      <c r="B1254" s="164"/>
      <c r="C1254" s="164"/>
      <c r="D1254" s="164"/>
      <c r="E1254" s="164"/>
      <c r="F1254" s="164"/>
      <c r="G1254" s="164"/>
      <c r="H1254" s="164"/>
      <c r="I1254" s="164"/>
      <c r="J1254" s="164"/>
    </row>
    <row r="1255" spans="1:10" s="293" customFormat="1" ht="18" customHeight="1" x14ac:dyDescent="0.2">
      <c r="A1255" s="302"/>
      <c r="B1255" s="306" t="s">
        <v>2</v>
      </c>
      <c r="C1255" s="302" t="s">
        <v>3</v>
      </c>
      <c r="D1255" s="302" t="s">
        <v>4</v>
      </c>
      <c r="E1255" s="327" t="s">
        <v>107</v>
      </c>
      <c r="F1255" s="327"/>
      <c r="G1255" s="310" t="s">
        <v>5</v>
      </c>
      <c r="H1255" s="306" t="s">
        <v>6</v>
      </c>
      <c r="I1255" s="306" t="s">
        <v>7</v>
      </c>
      <c r="J1255" s="306" t="s">
        <v>8</v>
      </c>
    </row>
    <row r="1256" spans="1:10" s="293" customFormat="1" ht="36" customHeight="1" x14ac:dyDescent="0.2">
      <c r="A1256" s="303" t="s">
        <v>108</v>
      </c>
      <c r="B1256" s="296" t="s">
        <v>495</v>
      </c>
      <c r="C1256" s="303" t="s">
        <v>12</v>
      </c>
      <c r="D1256" s="303" t="s">
        <v>496</v>
      </c>
      <c r="E1256" s="326" t="s">
        <v>127</v>
      </c>
      <c r="F1256" s="326"/>
      <c r="G1256" s="295" t="s">
        <v>114</v>
      </c>
      <c r="H1256" s="173">
        <v>1</v>
      </c>
      <c r="I1256" s="297">
        <v>0.04</v>
      </c>
      <c r="J1256" s="297">
        <v>0.04</v>
      </c>
    </row>
    <row r="1257" spans="1:10" s="293" customFormat="1" ht="36" customHeight="1" x14ac:dyDescent="0.2">
      <c r="A1257" s="305" t="s">
        <v>117</v>
      </c>
      <c r="B1257" s="175" t="s">
        <v>503</v>
      </c>
      <c r="C1257" s="305" t="s">
        <v>12</v>
      </c>
      <c r="D1257" s="305" t="s">
        <v>504</v>
      </c>
      <c r="E1257" s="321" t="s">
        <v>118</v>
      </c>
      <c r="F1257" s="321"/>
      <c r="G1257" s="174" t="s">
        <v>13</v>
      </c>
      <c r="H1257" s="177">
        <v>7.2000000000000002E-5</v>
      </c>
      <c r="I1257" s="176">
        <v>683.14</v>
      </c>
      <c r="J1257" s="176">
        <v>0.04</v>
      </c>
    </row>
    <row r="1258" spans="1:10" s="293" customFormat="1" x14ac:dyDescent="0.2">
      <c r="A1258" s="301"/>
      <c r="B1258" s="301"/>
      <c r="C1258" s="301"/>
      <c r="D1258" s="301"/>
      <c r="E1258" s="301" t="s">
        <v>119</v>
      </c>
      <c r="F1258" s="178">
        <v>0</v>
      </c>
      <c r="G1258" s="301" t="s">
        <v>120</v>
      </c>
      <c r="H1258" s="178">
        <v>0</v>
      </c>
      <c r="I1258" s="301" t="s">
        <v>121</v>
      </c>
      <c r="J1258" s="178">
        <v>0</v>
      </c>
    </row>
    <row r="1259" spans="1:10" s="293" customFormat="1" ht="15" thickBot="1" x14ac:dyDescent="0.25">
      <c r="A1259" s="301"/>
      <c r="B1259" s="301"/>
      <c r="C1259" s="301"/>
      <c r="D1259" s="301"/>
      <c r="E1259" s="301" t="s">
        <v>122</v>
      </c>
      <c r="F1259" s="178">
        <v>0.01</v>
      </c>
      <c r="G1259" s="301"/>
      <c r="H1259" s="322" t="s">
        <v>123</v>
      </c>
      <c r="I1259" s="322"/>
      <c r="J1259" s="178">
        <v>0.05</v>
      </c>
    </row>
    <row r="1260" spans="1:10" s="293" customFormat="1" ht="0.95" customHeight="1" thickTop="1" x14ac:dyDescent="0.2">
      <c r="A1260" s="164"/>
      <c r="B1260" s="164"/>
      <c r="C1260" s="164"/>
      <c r="D1260" s="164"/>
      <c r="E1260" s="164"/>
      <c r="F1260" s="164"/>
      <c r="G1260" s="164"/>
      <c r="H1260" s="164"/>
      <c r="I1260" s="164"/>
      <c r="J1260" s="164"/>
    </row>
    <row r="1261" spans="1:10" s="293" customFormat="1" ht="18" customHeight="1" x14ac:dyDescent="0.2">
      <c r="A1261" s="302"/>
      <c r="B1261" s="306" t="s">
        <v>2</v>
      </c>
      <c r="C1261" s="302" t="s">
        <v>3</v>
      </c>
      <c r="D1261" s="302" t="s">
        <v>4</v>
      </c>
      <c r="E1261" s="327" t="s">
        <v>107</v>
      </c>
      <c r="F1261" s="327"/>
      <c r="G1261" s="310" t="s">
        <v>5</v>
      </c>
      <c r="H1261" s="306" t="s">
        <v>6</v>
      </c>
      <c r="I1261" s="306" t="s">
        <v>7</v>
      </c>
      <c r="J1261" s="306" t="s">
        <v>8</v>
      </c>
    </row>
    <row r="1262" spans="1:10" s="293" customFormat="1" ht="36" customHeight="1" x14ac:dyDescent="0.2">
      <c r="A1262" s="303" t="s">
        <v>108</v>
      </c>
      <c r="B1262" s="296" t="s">
        <v>497</v>
      </c>
      <c r="C1262" s="303" t="s">
        <v>12</v>
      </c>
      <c r="D1262" s="303" t="s">
        <v>498</v>
      </c>
      <c r="E1262" s="326" t="s">
        <v>127</v>
      </c>
      <c r="F1262" s="326"/>
      <c r="G1262" s="295" t="s">
        <v>114</v>
      </c>
      <c r="H1262" s="173">
        <v>1</v>
      </c>
      <c r="I1262" s="297">
        <v>0</v>
      </c>
      <c r="J1262" s="297">
        <v>0</v>
      </c>
    </row>
    <row r="1263" spans="1:10" s="293" customFormat="1" ht="36" customHeight="1" x14ac:dyDescent="0.2">
      <c r="A1263" s="305" t="s">
        <v>117</v>
      </c>
      <c r="B1263" s="175" t="s">
        <v>503</v>
      </c>
      <c r="C1263" s="305" t="s">
        <v>12</v>
      </c>
      <c r="D1263" s="305" t="s">
        <v>504</v>
      </c>
      <c r="E1263" s="321" t="s">
        <v>118</v>
      </c>
      <c r="F1263" s="321"/>
      <c r="G1263" s="174" t="s">
        <v>13</v>
      </c>
      <c r="H1263" s="177">
        <v>1.4399999999999999E-5</v>
      </c>
      <c r="I1263" s="176">
        <v>683.14</v>
      </c>
      <c r="J1263" s="176">
        <v>0</v>
      </c>
    </row>
    <row r="1264" spans="1:10" s="293" customFormat="1" x14ac:dyDescent="0.2">
      <c r="A1264" s="301"/>
      <c r="B1264" s="301"/>
      <c r="C1264" s="301"/>
      <c r="D1264" s="301"/>
      <c r="E1264" s="301" t="s">
        <v>119</v>
      </c>
      <c r="F1264" s="178">
        <v>0</v>
      </c>
      <c r="G1264" s="301" t="s">
        <v>120</v>
      </c>
      <c r="H1264" s="178">
        <v>0</v>
      </c>
      <c r="I1264" s="301" t="s">
        <v>121</v>
      </c>
      <c r="J1264" s="178">
        <v>0</v>
      </c>
    </row>
    <row r="1265" spans="1:10" s="293" customFormat="1" ht="15" thickBot="1" x14ac:dyDescent="0.25">
      <c r="A1265" s="301"/>
      <c r="B1265" s="301"/>
      <c r="C1265" s="301"/>
      <c r="D1265" s="301"/>
      <c r="E1265" s="301" t="s">
        <v>122</v>
      </c>
      <c r="F1265" s="178">
        <v>0</v>
      </c>
      <c r="G1265" s="301"/>
      <c r="H1265" s="322" t="s">
        <v>123</v>
      </c>
      <c r="I1265" s="322"/>
      <c r="J1265" s="178">
        <v>0</v>
      </c>
    </row>
    <row r="1266" spans="1:10" s="293" customFormat="1" ht="0.95" customHeight="1" thickTop="1" x14ac:dyDescent="0.2">
      <c r="A1266" s="164"/>
      <c r="B1266" s="164"/>
      <c r="C1266" s="164"/>
      <c r="D1266" s="164"/>
      <c r="E1266" s="164"/>
      <c r="F1266" s="164"/>
      <c r="G1266" s="164"/>
      <c r="H1266" s="164"/>
      <c r="I1266" s="164"/>
      <c r="J1266" s="164"/>
    </row>
    <row r="1267" spans="1:10" s="293" customFormat="1" ht="18" customHeight="1" x14ac:dyDescent="0.2">
      <c r="A1267" s="302"/>
      <c r="B1267" s="306" t="s">
        <v>2</v>
      </c>
      <c r="C1267" s="302" t="s">
        <v>3</v>
      </c>
      <c r="D1267" s="302" t="s">
        <v>4</v>
      </c>
      <c r="E1267" s="327" t="s">
        <v>107</v>
      </c>
      <c r="F1267" s="327"/>
      <c r="G1267" s="310" t="s">
        <v>5</v>
      </c>
      <c r="H1267" s="306" t="s">
        <v>6</v>
      </c>
      <c r="I1267" s="306" t="s">
        <v>7</v>
      </c>
      <c r="J1267" s="306" t="s">
        <v>8</v>
      </c>
    </row>
    <row r="1268" spans="1:10" s="293" customFormat="1" ht="36" customHeight="1" x14ac:dyDescent="0.2">
      <c r="A1268" s="303" t="s">
        <v>108</v>
      </c>
      <c r="B1268" s="296" t="s">
        <v>499</v>
      </c>
      <c r="C1268" s="303" t="s">
        <v>12</v>
      </c>
      <c r="D1268" s="303" t="s">
        <v>500</v>
      </c>
      <c r="E1268" s="326" t="s">
        <v>127</v>
      </c>
      <c r="F1268" s="326"/>
      <c r="G1268" s="295" t="s">
        <v>114</v>
      </c>
      <c r="H1268" s="173">
        <v>1</v>
      </c>
      <c r="I1268" s="297">
        <v>0.03</v>
      </c>
      <c r="J1268" s="297">
        <v>0.03</v>
      </c>
    </row>
    <row r="1269" spans="1:10" s="293" customFormat="1" ht="36" customHeight="1" x14ac:dyDescent="0.2">
      <c r="A1269" s="305" t="s">
        <v>117</v>
      </c>
      <c r="B1269" s="175" t="s">
        <v>503</v>
      </c>
      <c r="C1269" s="305" t="s">
        <v>12</v>
      </c>
      <c r="D1269" s="305" t="s">
        <v>504</v>
      </c>
      <c r="E1269" s="321" t="s">
        <v>118</v>
      </c>
      <c r="F1269" s="321"/>
      <c r="G1269" s="174" t="s">
        <v>13</v>
      </c>
      <c r="H1269" s="177">
        <v>5.0000000000000002E-5</v>
      </c>
      <c r="I1269" s="176">
        <v>683.14</v>
      </c>
      <c r="J1269" s="176">
        <v>0.03</v>
      </c>
    </row>
    <row r="1270" spans="1:10" s="293" customFormat="1" x14ac:dyDescent="0.2">
      <c r="A1270" s="301"/>
      <c r="B1270" s="301"/>
      <c r="C1270" s="301"/>
      <c r="D1270" s="301"/>
      <c r="E1270" s="301" t="s">
        <v>119</v>
      </c>
      <c r="F1270" s="178">
        <v>0</v>
      </c>
      <c r="G1270" s="301" t="s">
        <v>120</v>
      </c>
      <c r="H1270" s="178">
        <v>0</v>
      </c>
      <c r="I1270" s="301" t="s">
        <v>121</v>
      </c>
      <c r="J1270" s="178">
        <v>0</v>
      </c>
    </row>
    <row r="1271" spans="1:10" s="293" customFormat="1" ht="15" thickBot="1" x14ac:dyDescent="0.25">
      <c r="A1271" s="301"/>
      <c r="B1271" s="301"/>
      <c r="C1271" s="301"/>
      <c r="D1271" s="301"/>
      <c r="E1271" s="301" t="s">
        <v>122</v>
      </c>
      <c r="F1271" s="178">
        <v>0</v>
      </c>
      <c r="G1271" s="301"/>
      <c r="H1271" s="322" t="s">
        <v>123</v>
      </c>
      <c r="I1271" s="322"/>
      <c r="J1271" s="178">
        <v>0.03</v>
      </c>
    </row>
    <row r="1272" spans="1:10" s="293" customFormat="1" ht="0.95" customHeight="1" thickTop="1" x14ac:dyDescent="0.2">
      <c r="A1272" s="164"/>
      <c r="B1272" s="164"/>
      <c r="C1272" s="164"/>
      <c r="D1272" s="164"/>
      <c r="E1272" s="164"/>
      <c r="F1272" s="164"/>
      <c r="G1272" s="164"/>
      <c r="H1272" s="164"/>
      <c r="I1272" s="164"/>
      <c r="J1272" s="164"/>
    </row>
    <row r="1273" spans="1:10" s="293" customFormat="1" ht="18" customHeight="1" x14ac:dyDescent="0.2">
      <c r="A1273" s="302"/>
      <c r="B1273" s="306" t="s">
        <v>2</v>
      </c>
      <c r="C1273" s="302" t="s">
        <v>3</v>
      </c>
      <c r="D1273" s="302" t="s">
        <v>4</v>
      </c>
      <c r="E1273" s="327" t="s">
        <v>107</v>
      </c>
      <c r="F1273" s="327"/>
      <c r="G1273" s="310" t="s">
        <v>5</v>
      </c>
      <c r="H1273" s="306" t="s">
        <v>6</v>
      </c>
      <c r="I1273" s="306" t="s">
        <v>7</v>
      </c>
      <c r="J1273" s="306" t="s">
        <v>8</v>
      </c>
    </row>
    <row r="1274" spans="1:10" s="293" customFormat="1" ht="36" customHeight="1" x14ac:dyDescent="0.2">
      <c r="A1274" s="303" t="s">
        <v>108</v>
      </c>
      <c r="B1274" s="296" t="s">
        <v>501</v>
      </c>
      <c r="C1274" s="303" t="s">
        <v>12</v>
      </c>
      <c r="D1274" s="303" t="s">
        <v>502</v>
      </c>
      <c r="E1274" s="326" t="s">
        <v>127</v>
      </c>
      <c r="F1274" s="326"/>
      <c r="G1274" s="295" t="s">
        <v>114</v>
      </c>
      <c r="H1274" s="173">
        <v>1</v>
      </c>
      <c r="I1274" s="297">
        <v>2.31</v>
      </c>
      <c r="J1274" s="297">
        <v>2.31</v>
      </c>
    </row>
    <row r="1275" spans="1:10" s="293" customFormat="1" ht="24" customHeight="1" x14ac:dyDescent="0.2">
      <c r="A1275" s="305" t="s">
        <v>117</v>
      </c>
      <c r="B1275" s="175" t="s">
        <v>390</v>
      </c>
      <c r="C1275" s="305" t="s">
        <v>12</v>
      </c>
      <c r="D1275" s="305" t="s">
        <v>391</v>
      </c>
      <c r="E1275" s="321" t="s">
        <v>118</v>
      </c>
      <c r="F1275" s="321"/>
      <c r="G1275" s="174" t="s">
        <v>392</v>
      </c>
      <c r="H1275" s="177">
        <v>3.17</v>
      </c>
      <c r="I1275" s="176">
        <v>0.73</v>
      </c>
      <c r="J1275" s="176">
        <v>2.31</v>
      </c>
    </row>
    <row r="1276" spans="1:10" s="293" customFormat="1" x14ac:dyDescent="0.2">
      <c r="A1276" s="301"/>
      <c r="B1276" s="301"/>
      <c r="C1276" s="301"/>
      <c r="D1276" s="301"/>
      <c r="E1276" s="301" t="s">
        <v>119</v>
      </c>
      <c r="F1276" s="178">
        <v>0</v>
      </c>
      <c r="G1276" s="301" t="s">
        <v>120</v>
      </c>
      <c r="H1276" s="178">
        <v>0</v>
      </c>
      <c r="I1276" s="301" t="s">
        <v>121</v>
      </c>
      <c r="J1276" s="178">
        <v>0</v>
      </c>
    </row>
    <row r="1277" spans="1:10" s="293" customFormat="1" ht="15" thickBot="1" x14ac:dyDescent="0.25">
      <c r="A1277" s="301"/>
      <c r="B1277" s="301"/>
      <c r="C1277" s="301"/>
      <c r="D1277" s="301"/>
      <c r="E1277" s="301" t="s">
        <v>122</v>
      </c>
      <c r="F1277" s="178">
        <v>0.67</v>
      </c>
      <c r="G1277" s="301"/>
      <c r="H1277" s="322" t="s">
        <v>123</v>
      </c>
      <c r="I1277" s="322"/>
      <c r="J1277" s="178">
        <v>2.98</v>
      </c>
    </row>
    <row r="1278" spans="1:10" s="293" customFormat="1" ht="0.95" customHeight="1" thickTop="1" x14ac:dyDescent="0.2">
      <c r="A1278" s="164"/>
      <c r="B1278" s="164"/>
      <c r="C1278" s="164"/>
      <c r="D1278" s="164"/>
      <c r="E1278" s="164"/>
      <c r="F1278" s="164"/>
      <c r="G1278" s="164"/>
      <c r="H1278" s="164"/>
      <c r="I1278" s="164"/>
      <c r="J1278" s="164"/>
    </row>
    <row r="1279" spans="1:10" s="293" customFormat="1" ht="18" customHeight="1" x14ac:dyDescent="0.2">
      <c r="A1279" s="302"/>
      <c r="B1279" s="306" t="s">
        <v>2</v>
      </c>
      <c r="C1279" s="302" t="s">
        <v>3</v>
      </c>
      <c r="D1279" s="302" t="s">
        <v>4</v>
      </c>
      <c r="E1279" s="327" t="s">
        <v>107</v>
      </c>
      <c r="F1279" s="327"/>
      <c r="G1279" s="310" t="s">
        <v>5</v>
      </c>
      <c r="H1279" s="306" t="s">
        <v>6</v>
      </c>
      <c r="I1279" s="306" t="s">
        <v>7</v>
      </c>
      <c r="J1279" s="306" t="s">
        <v>8</v>
      </c>
    </row>
    <row r="1280" spans="1:10" s="293" customFormat="1" ht="24" customHeight="1" x14ac:dyDescent="0.2">
      <c r="A1280" s="303" t="s">
        <v>108</v>
      </c>
      <c r="B1280" s="296" t="s">
        <v>115</v>
      </c>
      <c r="C1280" s="303" t="s">
        <v>12</v>
      </c>
      <c r="D1280" s="303" t="s">
        <v>116</v>
      </c>
      <c r="E1280" s="326" t="s">
        <v>113</v>
      </c>
      <c r="F1280" s="326"/>
      <c r="G1280" s="295" t="s">
        <v>114</v>
      </c>
      <c r="H1280" s="173">
        <v>1</v>
      </c>
      <c r="I1280" s="297">
        <v>11.78</v>
      </c>
      <c r="J1280" s="297">
        <v>11.78</v>
      </c>
    </row>
    <row r="1281" spans="1:10" s="293" customFormat="1" ht="24" customHeight="1" x14ac:dyDescent="0.2">
      <c r="A1281" s="304" t="s">
        <v>110</v>
      </c>
      <c r="B1281" s="166" t="s">
        <v>460</v>
      </c>
      <c r="C1281" s="304" t="s">
        <v>12</v>
      </c>
      <c r="D1281" s="304" t="s">
        <v>461</v>
      </c>
      <c r="E1281" s="329" t="s">
        <v>113</v>
      </c>
      <c r="F1281" s="329"/>
      <c r="G1281" s="165" t="s">
        <v>114</v>
      </c>
      <c r="H1281" s="168">
        <v>1</v>
      </c>
      <c r="I1281" s="167">
        <v>0.13</v>
      </c>
      <c r="J1281" s="167">
        <v>0.13</v>
      </c>
    </row>
    <row r="1282" spans="1:10" s="293" customFormat="1" ht="24" customHeight="1" x14ac:dyDescent="0.2">
      <c r="A1282" s="305" t="s">
        <v>117</v>
      </c>
      <c r="B1282" s="175" t="s">
        <v>355</v>
      </c>
      <c r="C1282" s="305" t="s">
        <v>12</v>
      </c>
      <c r="D1282" s="305" t="s">
        <v>356</v>
      </c>
      <c r="E1282" s="321" t="s">
        <v>157</v>
      </c>
      <c r="F1282" s="321"/>
      <c r="G1282" s="174" t="s">
        <v>114</v>
      </c>
      <c r="H1282" s="177">
        <v>1</v>
      </c>
      <c r="I1282" s="176">
        <v>0.01</v>
      </c>
      <c r="J1282" s="176">
        <v>0.01</v>
      </c>
    </row>
    <row r="1283" spans="1:10" s="293" customFormat="1" ht="24" customHeight="1" x14ac:dyDescent="0.2">
      <c r="A1283" s="305" t="s">
        <v>117</v>
      </c>
      <c r="B1283" s="175" t="s">
        <v>536</v>
      </c>
      <c r="C1283" s="305" t="s">
        <v>12</v>
      </c>
      <c r="D1283" s="305" t="s">
        <v>537</v>
      </c>
      <c r="E1283" s="321" t="s">
        <v>185</v>
      </c>
      <c r="F1283" s="321"/>
      <c r="G1283" s="174" t="s">
        <v>114</v>
      </c>
      <c r="H1283" s="177">
        <v>1</v>
      </c>
      <c r="I1283" s="176">
        <v>1.02</v>
      </c>
      <c r="J1283" s="176">
        <v>1.02</v>
      </c>
    </row>
    <row r="1284" spans="1:10" s="293" customFormat="1" ht="24" customHeight="1" x14ac:dyDescent="0.2">
      <c r="A1284" s="305" t="s">
        <v>117</v>
      </c>
      <c r="B1284" s="175" t="s">
        <v>357</v>
      </c>
      <c r="C1284" s="305" t="s">
        <v>12</v>
      </c>
      <c r="D1284" s="305" t="s">
        <v>358</v>
      </c>
      <c r="E1284" s="321" t="s">
        <v>157</v>
      </c>
      <c r="F1284" s="321"/>
      <c r="G1284" s="174" t="s">
        <v>114</v>
      </c>
      <c r="H1284" s="177">
        <v>1</v>
      </c>
      <c r="I1284" s="176">
        <v>0.35</v>
      </c>
      <c r="J1284" s="176">
        <v>0.35</v>
      </c>
    </row>
    <row r="1285" spans="1:10" s="293" customFormat="1" ht="24" customHeight="1" x14ac:dyDescent="0.2">
      <c r="A1285" s="305" t="s">
        <v>117</v>
      </c>
      <c r="B1285" s="175" t="s">
        <v>538</v>
      </c>
      <c r="C1285" s="305" t="s">
        <v>12</v>
      </c>
      <c r="D1285" s="305" t="s">
        <v>539</v>
      </c>
      <c r="E1285" s="321" t="s">
        <v>185</v>
      </c>
      <c r="F1285" s="321"/>
      <c r="G1285" s="174" t="s">
        <v>114</v>
      </c>
      <c r="H1285" s="177">
        <v>1</v>
      </c>
      <c r="I1285" s="176">
        <v>0.38</v>
      </c>
      <c r="J1285" s="176">
        <v>0.38</v>
      </c>
    </row>
    <row r="1286" spans="1:10" s="293" customFormat="1" ht="24" customHeight="1" x14ac:dyDescent="0.2">
      <c r="A1286" s="305" t="s">
        <v>117</v>
      </c>
      <c r="B1286" s="175" t="s">
        <v>359</v>
      </c>
      <c r="C1286" s="305" t="s">
        <v>12</v>
      </c>
      <c r="D1286" s="305" t="s">
        <v>360</v>
      </c>
      <c r="E1286" s="321" t="s">
        <v>361</v>
      </c>
      <c r="F1286" s="321"/>
      <c r="G1286" s="174" t="s">
        <v>114</v>
      </c>
      <c r="H1286" s="177">
        <v>1</v>
      </c>
      <c r="I1286" s="176">
        <v>0.01</v>
      </c>
      <c r="J1286" s="176">
        <v>0.01</v>
      </c>
    </row>
    <row r="1287" spans="1:10" s="293" customFormat="1" ht="24" customHeight="1" x14ac:dyDescent="0.2">
      <c r="A1287" s="305" t="s">
        <v>117</v>
      </c>
      <c r="B1287" s="175" t="s">
        <v>328</v>
      </c>
      <c r="C1287" s="305" t="s">
        <v>12</v>
      </c>
      <c r="D1287" s="305" t="s">
        <v>329</v>
      </c>
      <c r="E1287" s="321" t="s">
        <v>174</v>
      </c>
      <c r="F1287" s="321"/>
      <c r="G1287" s="174" t="s">
        <v>114</v>
      </c>
      <c r="H1287" s="177">
        <v>1</v>
      </c>
      <c r="I1287" s="176">
        <v>9.35</v>
      </c>
      <c r="J1287" s="176">
        <v>9.35</v>
      </c>
    </row>
    <row r="1288" spans="1:10" s="293" customFormat="1" ht="24" customHeight="1" x14ac:dyDescent="0.2">
      <c r="A1288" s="305" t="s">
        <v>117</v>
      </c>
      <c r="B1288" s="175" t="s">
        <v>362</v>
      </c>
      <c r="C1288" s="305" t="s">
        <v>12</v>
      </c>
      <c r="D1288" s="305" t="s">
        <v>363</v>
      </c>
      <c r="E1288" s="321" t="s">
        <v>317</v>
      </c>
      <c r="F1288" s="321"/>
      <c r="G1288" s="174" t="s">
        <v>114</v>
      </c>
      <c r="H1288" s="177">
        <v>1</v>
      </c>
      <c r="I1288" s="176">
        <v>0.53</v>
      </c>
      <c r="J1288" s="176">
        <v>0.53</v>
      </c>
    </row>
    <row r="1289" spans="1:10" s="293" customFormat="1" x14ac:dyDescent="0.2">
      <c r="A1289" s="301"/>
      <c r="B1289" s="301"/>
      <c r="C1289" s="301"/>
      <c r="D1289" s="301"/>
      <c r="E1289" s="301" t="s">
        <v>119</v>
      </c>
      <c r="F1289" s="178">
        <v>5.1468591999999997</v>
      </c>
      <c r="G1289" s="301" t="s">
        <v>120</v>
      </c>
      <c r="H1289" s="178">
        <v>4.33</v>
      </c>
      <c r="I1289" s="301" t="s">
        <v>121</v>
      </c>
      <c r="J1289" s="178">
        <v>9.48</v>
      </c>
    </row>
    <row r="1290" spans="1:10" s="293" customFormat="1" ht="15" thickBot="1" x14ac:dyDescent="0.25">
      <c r="A1290" s="301"/>
      <c r="B1290" s="301"/>
      <c r="C1290" s="301"/>
      <c r="D1290" s="301"/>
      <c r="E1290" s="301" t="s">
        <v>122</v>
      </c>
      <c r="F1290" s="178">
        <v>3.45</v>
      </c>
      <c r="G1290" s="301"/>
      <c r="H1290" s="322" t="s">
        <v>123</v>
      </c>
      <c r="I1290" s="322"/>
      <c r="J1290" s="178">
        <v>15.23</v>
      </c>
    </row>
    <row r="1291" spans="1:10" s="293" customFormat="1" ht="0.95" customHeight="1" thickTop="1" x14ac:dyDescent="0.2">
      <c r="A1291" s="164"/>
      <c r="B1291" s="164"/>
      <c r="C1291" s="164"/>
      <c r="D1291" s="164"/>
      <c r="E1291" s="164"/>
      <c r="F1291" s="164"/>
      <c r="G1291" s="164"/>
      <c r="H1291" s="164"/>
      <c r="I1291" s="164"/>
      <c r="J1291" s="164"/>
    </row>
    <row r="1292" spans="1:10" s="293" customFormat="1" ht="18" customHeight="1" x14ac:dyDescent="0.2">
      <c r="A1292" s="302"/>
      <c r="B1292" s="306" t="s">
        <v>2</v>
      </c>
      <c r="C1292" s="302" t="s">
        <v>3</v>
      </c>
      <c r="D1292" s="302" t="s">
        <v>4</v>
      </c>
      <c r="E1292" s="327" t="s">
        <v>107</v>
      </c>
      <c r="F1292" s="327"/>
      <c r="G1292" s="310" t="s">
        <v>5</v>
      </c>
      <c r="H1292" s="306" t="s">
        <v>6</v>
      </c>
      <c r="I1292" s="306" t="s">
        <v>7</v>
      </c>
      <c r="J1292" s="306" t="s">
        <v>8</v>
      </c>
    </row>
    <row r="1293" spans="1:10" s="293" customFormat="1" ht="24" customHeight="1" x14ac:dyDescent="0.2">
      <c r="A1293" s="303" t="s">
        <v>108</v>
      </c>
      <c r="B1293" s="296" t="s">
        <v>715</v>
      </c>
      <c r="C1293" s="303" t="s">
        <v>12</v>
      </c>
      <c r="D1293" s="303" t="s">
        <v>716</v>
      </c>
      <c r="E1293" s="326" t="s">
        <v>113</v>
      </c>
      <c r="F1293" s="326"/>
      <c r="G1293" s="295" t="s">
        <v>114</v>
      </c>
      <c r="H1293" s="173">
        <v>1</v>
      </c>
      <c r="I1293" s="297">
        <v>16.48</v>
      </c>
      <c r="J1293" s="297">
        <v>16.48</v>
      </c>
    </row>
    <row r="1294" spans="1:10" s="293" customFormat="1" ht="24" customHeight="1" x14ac:dyDescent="0.2">
      <c r="A1294" s="304" t="s">
        <v>110</v>
      </c>
      <c r="B1294" s="166" t="s">
        <v>709</v>
      </c>
      <c r="C1294" s="304" t="s">
        <v>12</v>
      </c>
      <c r="D1294" s="304" t="s">
        <v>710</v>
      </c>
      <c r="E1294" s="329" t="s">
        <v>113</v>
      </c>
      <c r="F1294" s="329"/>
      <c r="G1294" s="165" t="s">
        <v>114</v>
      </c>
      <c r="H1294" s="168">
        <v>1</v>
      </c>
      <c r="I1294" s="167">
        <v>0.1</v>
      </c>
      <c r="J1294" s="167">
        <v>0.1</v>
      </c>
    </row>
    <row r="1295" spans="1:10" s="293" customFormat="1" ht="24" customHeight="1" x14ac:dyDescent="0.2">
      <c r="A1295" s="305" t="s">
        <v>117</v>
      </c>
      <c r="B1295" s="175" t="s">
        <v>355</v>
      </c>
      <c r="C1295" s="305" t="s">
        <v>12</v>
      </c>
      <c r="D1295" s="305" t="s">
        <v>356</v>
      </c>
      <c r="E1295" s="321" t="s">
        <v>157</v>
      </c>
      <c r="F1295" s="321"/>
      <c r="G1295" s="174" t="s">
        <v>114</v>
      </c>
      <c r="H1295" s="177">
        <v>1</v>
      </c>
      <c r="I1295" s="176">
        <v>0.01</v>
      </c>
      <c r="J1295" s="176">
        <v>0.01</v>
      </c>
    </row>
    <row r="1296" spans="1:10" s="293" customFormat="1" ht="24" customHeight="1" x14ac:dyDescent="0.2">
      <c r="A1296" s="305" t="s">
        <v>117</v>
      </c>
      <c r="B1296" s="175" t="s">
        <v>766</v>
      </c>
      <c r="C1296" s="305" t="s">
        <v>12</v>
      </c>
      <c r="D1296" s="305" t="s">
        <v>767</v>
      </c>
      <c r="E1296" s="321" t="s">
        <v>185</v>
      </c>
      <c r="F1296" s="321"/>
      <c r="G1296" s="174" t="s">
        <v>114</v>
      </c>
      <c r="H1296" s="177">
        <v>1</v>
      </c>
      <c r="I1296" s="176">
        <v>1.36</v>
      </c>
      <c r="J1296" s="176">
        <v>1.36</v>
      </c>
    </row>
    <row r="1297" spans="1:10" s="293" customFormat="1" ht="24" customHeight="1" x14ac:dyDescent="0.2">
      <c r="A1297" s="305" t="s">
        <v>117</v>
      </c>
      <c r="B1297" s="175" t="s">
        <v>357</v>
      </c>
      <c r="C1297" s="305" t="s">
        <v>12</v>
      </c>
      <c r="D1297" s="305" t="s">
        <v>358</v>
      </c>
      <c r="E1297" s="321" t="s">
        <v>157</v>
      </c>
      <c r="F1297" s="321"/>
      <c r="G1297" s="174" t="s">
        <v>114</v>
      </c>
      <c r="H1297" s="177">
        <v>1</v>
      </c>
      <c r="I1297" s="176">
        <v>0.35</v>
      </c>
      <c r="J1297" s="176">
        <v>0.35</v>
      </c>
    </row>
    <row r="1298" spans="1:10" s="293" customFormat="1" ht="24" customHeight="1" x14ac:dyDescent="0.2">
      <c r="A1298" s="305" t="s">
        <v>117</v>
      </c>
      <c r="B1298" s="175" t="s">
        <v>768</v>
      </c>
      <c r="C1298" s="305" t="s">
        <v>12</v>
      </c>
      <c r="D1298" s="305" t="s">
        <v>769</v>
      </c>
      <c r="E1298" s="321" t="s">
        <v>185</v>
      </c>
      <c r="F1298" s="321"/>
      <c r="G1298" s="174" t="s">
        <v>114</v>
      </c>
      <c r="H1298" s="177">
        <v>1</v>
      </c>
      <c r="I1298" s="176">
        <v>0.84</v>
      </c>
      <c r="J1298" s="176">
        <v>0.84</v>
      </c>
    </row>
    <row r="1299" spans="1:10" s="293" customFormat="1" ht="24" customHeight="1" x14ac:dyDescent="0.2">
      <c r="A1299" s="305" t="s">
        <v>117</v>
      </c>
      <c r="B1299" s="175" t="s">
        <v>359</v>
      </c>
      <c r="C1299" s="305" t="s">
        <v>12</v>
      </c>
      <c r="D1299" s="305" t="s">
        <v>360</v>
      </c>
      <c r="E1299" s="321" t="s">
        <v>361</v>
      </c>
      <c r="F1299" s="321"/>
      <c r="G1299" s="174" t="s">
        <v>114</v>
      </c>
      <c r="H1299" s="177">
        <v>1</v>
      </c>
      <c r="I1299" s="176">
        <v>0.01</v>
      </c>
      <c r="J1299" s="176">
        <v>0.01</v>
      </c>
    </row>
    <row r="1300" spans="1:10" s="293" customFormat="1" ht="24" customHeight="1" x14ac:dyDescent="0.2">
      <c r="A1300" s="305" t="s">
        <v>117</v>
      </c>
      <c r="B1300" s="175" t="s">
        <v>711</v>
      </c>
      <c r="C1300" s="305" t="s">
        <v>12</v>
      </c>
      <c r="D1300" s="305" t="s">
        <v>712</v>
      </c>
      <c r="E1300" s="321" t="s">
        <v>174</v>
      </c>
      <c r="F1300" s="321"/>
      <c r="G1300" s="174" t="s">
        <v>114</v>
      </c>
      <c r="H1300" s="177">
        <v>1</v>
      </c>
      <c r="I1300" s="176">
        <v>13.28</v>
      </c>
      <c r="J1300" s="176">
        <v>13.28</v>
      </c>
    </row>
    <row r="1301" spans="1:10" s="293" customFormat="1" ht="24" customHeight="1" x14ac:dyDescent="0.2">
      <c r="A1301" s="305" t="s">
        <v>117</v>
      </c>
      <c r="B1301" s="175" t="s">
        <v>362</v>
      </c>
      <c r="C1301" s="305" t="s">
        <v>12</v>
      </c>
      <c r="D1301" s="305" t="s">
        <v>363</v>
      </c>
      <c r="E1301" s="321" t="s">
        <v>317</v>
      </c>
      <c r="F1301" s="321"/>
      <c r="G1301" s="174" t="s">
        <v>114</v>
      </c>
      <c r="H1301" s="177">
        <v>1</v>
      </c>
      <c r="I1301" s="176">
        <v>0.53</v>
      </c>
      <c r="J1301" s="176">
        <v>0.53</v>
      </c>
    </row>
    <row r="1302" spans="1:10" s="293" customFormat="1" x14ac:dyDescent="0.2">
      <c r="A1302" s="301"/>
      <c r="B1302" s="301"/>
      <c r="C1302" s="301"/>
      <c r="D1302" s="301"/>
      <c r="E1302" s="301" t="s">
        <v>119</v>
      </c>
      <c r="F1302" s="178">
        <v>7.2642379999999998</v>
      </c>
      <c r="G1302" s="301" t="s">
        <v>120</v>
      </c>
      <c r="H1302" s="178">
        <v>6.12</v>
      </c>
      <c r="I1302" s="301" t="s">
        <v>121</v>
      </c>
      <c r="J1302" s="178">
        <v>13.38</v>
      </c>
    </row>
    <row r="1303" spans="1:10" s="293" customFormat="1" ht="15" thickBot="1" x14ac:dyDescent="0.25">
      <c r="A1303" s="301"/>
      <c r="B1303" s="301"/>
      <c r="C1303" s="301"/>
      <c r="D1303" s="301"/>
      <c r="E1303" s="301" t="s">
        <v>122</v>
      </c>
      <c r="F1303" s="178">
        <v>4.83</v>
      </c>
      <c r="G1303" s="301"/>
      <c r="H1303" s="322" t="s">
        <v>123</v>
      </c>
      <c r="I1303" s="322"/>
      <c r="J1303" s="178">
        <v>21.31</v>
      </c>
    </row>
    <row r="1304" spans="1:10" s="293" customFormat="1" ht="0.95" customHeight="1" thickTop="1" x14ac:dyDescent="0.2">
      <c r="A1304" s="164"/>
      <c r="B1304" s="164"/>
      <c r="C1304" s="164"/>
      <c r="D1304" s="164"/>
      <c r="E1304" s="164"/>
      <c r="F1304" s="164"/>
      <c r="G1304" s="164"/>
      <c r="H1304" s="164"/>
      <c r="I1304" s="164"/>
      <c r="J1304" s="164"/>
    </row>
    <row r="1305" spans="1:10" s="293" customFormat="1" ht="18" customHeight="1" x14ac:dyDescent="0.2">
      <c r="A1305" s="302"/>
      <c r="B1305" s="306" t="s">
        <v>2</v>
      </c>
      <c r="C1305" s="302" t="s">
        <v>3</v>
      </c>
      <c r="D1305" s="302" t="s">
        <v>4</v>
      </c>
      <c r="E1305" s="327" t="s">
        <v>107</v>
      </c>
      <c r="F1305" s="327"/>
      <c r="G1305" s="310" t="s">
        <v>5</v>
      </c>
      <c r="H1305" s="306" t="s">
        <v>6</v>
      </c>
      <c r="I1305" s="306" t="s">
        <v>7</v>
      </c>
      <c r="J1305" s="306" t="s">
        <v>8</v>
      </c>
    </row>
    <row r="1306" spans="1:10" s="293" customFormat="1" ht="24" customHeight="1" x14ac:dyDescent="0.2">
      <c r="A1306" s="303" t="s">
        <v>108</v>
      </c>
      <c r="B1306" s="296" t="s">
        <v>505</v>
      </c>
      <c r="C1306" s="303" t="s">
        <v>28</v>
      </c>
      <c r="D1306" s="303" t="s">
        <v>209</v>
      </c>
      <c r="E1306" s="326" t="s">
        <v>896</v>
      </c>
      <c r="F1306" s="326"/>
      <c r="G1306" s="295" t="s">
        <v>203</v>
      </c>
      <c r="H1306" s="173">
        <v>1</v>
      </c>
      <c r="I1306" s="297">
        <v>67.3</v>
      </c>
      <c r="J1306" s="297">
        <v>67.3</v>
      </c>
    </row>
    <row r="1307" spans="1:10" s="293" customFormat="1" ht="15" customHeight="1" x14ac:dyDescent="0.2">
      <c r="A1307" s="327" t="s">
        <v>161</v>
      </c>
      <c r="B1307" s="324" t="s">
        <v>2</v>
      </c>
      <c r="C1307" s="327" t="s">
        <v>3</v>
      </c>
      <c r="D1307" s="327" t="s">
        <v>162</v>
      </c>
      <c r="E1307" s="324" t="s">
        <v>163</v>
      </c>
      <c r="F1307" s="328" t="s">
        <v>164</v>
      </c>
      <c r="G1307" s="324"/>
      <c r="H1307" s="328" t="s">
        <v>165</v>
      </c>
      <c r="I1307" s="324"/>
      <c r="J1307" s="324" t="s">
        <v>166</v>
      </c>
    </row>
    <row r="1308" spans="1:10" s="293" customFormat="1" ht="15" customHeight="1" x14ac:dyDescent="0.2">
      <c r="A1308" s="324"/>
      <c r="B1308" s="324"/>
      <c r="C1308" s="324"/>
      <c r="D1308" s="324"/>
      <c r="E1308" s="324"/>
      <c r="F1308" s="306" t="s">
        <v>167</v>
      </c>
      <c r="G1308" s="306" t="s">
        <v>168</v>
      </c>
      <c r="H1308" s="306" t="s">
        <v>167</v>
      </c>
      <c r="I1308" s="306" t="s">
        <v>168</v>
      </c>
      <c r="J1308" s="324"/>
    </row>
    <row r="1309" spans="1:10" s="293" customFormat="1" ht="24" customHeight="1" x14ac:dyDescent="0.2">
      <c r="A1309" s="305" t="s">
        <v>117</v>
      </c>
      <c r="B1309" s="175" t="s">
        <v>506</v>
      </c>
      <c r="C1309" s="305" t="s">
        <v>28</v>
      </c>
      <c r="D1309" s="305" t="s">
        <v>507</v>
      </c>
      <c r="E1309" s="177">
        <v>1</v>
      </c>
      <c r="F1309" s="176">
        <v>1</v>
      </c>
      <c r="G1309" s="176">
        <v>0</v>
      </c>
      <c r="H1309" s="307">
        <v>23.595099999999999</v>
      </c>
      <c r="I1309" s="307">
        <v>2.7248000000000001</v>
      </c>
      <c r="J1309" s="307">
        <v>23.595099999999999</v>
      </c>
    </row>
    <row r="1310" spans="1:10" s="293" customFormat="1" ht="24" customHeight="1" x14ac:dyDescent="0.2">
      <c r="A1310" s="305" t="s">
        <v>117</v>
      </c>
      <c r="B1310" s="175" t="s">
        <v>508</v>
      </c>
      <c r="C1310" s="305" t="s">
        <v>28</v>
      </c>
      <c r="D1310" s="305" t="s">
        <v>509</v>
      </c>
      <c r="E1310" s="177">
        <v>2</v>
      </c>
      <c r="F1310" s="176">
        <v>1</v>
      </c>
      <c r="G1310" s="176">
        <v>0</v>
      </c>
      <c r="H1310" s="307">
        <v>8.4199999999999997E-2</v>
      </c>
      <c r="I1310" s="307">
        <v>4.3299999999999998E-2</v>
      </c>
      <c r="J1310" s="307">
        <v>0.16839999999999999</v>
      </c>
    </row>
    <row r="1311" spans="1:10" s="293" customFormat="1" ht="20.100000000000001" customHeight="1" x14ac:dyDescent="0.2">
      <c r="A1311" s="323"/>
      <c r="B1311" s="323"/>
      <c r="C1311" s="323"/>
      <c r="D1311" s="323"/>
      <c r="E1311" s="323"/>
      <c r="F1311" s="323"/>
      <c r="G1311" s="323" t="s">
        <v>173</v>
      </c>
      <c r="H1311" s="323"/>
      <c r="I1311" s="323"/>
      <c r="J1311" s="169">
        <v>23.763500000000001</v>
      </c>
    </row>
    <row r="1312" spans="1:10" s="293" customFormat="1" ht="20.100000000000001" customHeight="1" x14ac:dyDescent="0.2">
      <c r="A1312" s="302" t="s">
        <v>897</v>
      </c>
      <c r="B1312" s="306" t="s">
        <v>2</v>
      </c>
      <c r="C1312" s="302" t="s">
        <v>3</v>
      </c>
      <c r="D1312" s="302" t="s">
        <v>174</v>
      </c>
      <c r="E1312" s="306" t="s">
        <v>163</v>
      </c>
      <c r="F1312" s="324" t="s">
        <v>898</v>
      </c>
      <c r="G1312" s="324"/>
      <c r="H1312" s="324"/>
      <c r="I1312" s="324"/>
      <c r="J1312" s="306" t="s">
        <v>166</v>
      </c>
    </row>
    <row r="1313" spans="1:10" s="293" customFormat="1" ht="24" customHeight="1" x14ac:dyDescent="0.2">
      <c r="A1313" s="305" t="s">
        <v>117</v>
      </c>
      <c r="B1313" s="175" t="s">
        <v>908</v>
      </c>
      <c r="C1313" s="305" t="s">
        <v>28</v>
      </c>
      <c r="D1313" s="305" t="s">
        <v>909</v>
      </c>
      <c r="E1313" s="177">
        <v>2</v>
      </c>
      <c r="F1313" s="305"/>
      <c r="G1313" s="305"/>
      <c r="H1313" s="305"/>
      <c r="I1313" s="307">
        <v>15.8208</v>
      </c>
      <c r="J1313" s="307">
        <v>31.6416</v>
      </c>
    </row>
    <row r="1314" spans="1:10" s="293" customFormat="1" ht="20.100000000000001" customHeight="1" x14ac:dyDescent="0.2">
      <c r="A1314" s="323"/>
      <c r="B1314" s="323"/>
      <c r="C1314" s="323"/>
      <c r="D1314" s="323"/>
      <c r="E1314" s="323"/>
      <c r="F1314" s="323"/>
      <c r="G1314" s="323" t="s">
        <v>901</v>
      </c>
      <c r="H1314" s="323"/>
      <c r="I1314" s="323"/>
      <c r="J1314" s="169">
        <v>31.6416</v>
      </c>
    </row>
    <row r="1315" spans="1:10" s="293" customFormat="1" ht="20.100000000000001" customHeight="1" x14ac:dyDescent="0.2">
      <c r="A1315" s="323"/>
      <c r="B1315" s="323"/>
      <c r="C1315" s="323"/>
      <c r="D1315" s="323"/>
      <c r="E1315" s="323"/>
      <c r="F1315" s="323"/>
      <c r="G1315" s="323" t="s">
        <v>902</v>
      </c>
      <c r="H1315" s="323"/>
      <c r="I1315" s="323"/>
      <c r="J1315" s="169">
        <v>0</v>
      </c>
    </row>
    <row r="1316" spans="1:10" s="293" customFormat="1" ht="20.100000000000001" customHeight="1" x14ac:dyDescent="0.2">
      <c r="A1316" s="323"/>
      <c r="B1316" s="323"/>
      <c r="C1316" s="323"/>
      <c r="D1316" s="323"/>
      <c r="E1316" s="323"/>
      <c r="F1316" s="323"/>
      <c r="G1316" s="323" t="s">
        <v>175</v>
      </c>
      <c r="H1316" s="323"/>
      <c r="I1316" s="323"/>
      <c r="J1316" s="169">
        <v>55.405099999999997</v>
      </c>
    </row>
    <row r="1317" spans="1:10" s="293" customFormat="1" ht="20.100000000000001" customHeight="1" x14ac:dyDescent="0.2">
      <c r="A1317" s="323"/>
      <c r="B1317" s="323"/>
      <c r="C1317" s="323"/>
      <c r="D1317" s="323"/>
      <c r="E1317" s="323"/>
      <c r="F1317" s="323"/>
      <c r="G1317" s="323" t="s">
        <v>176</v>
      </c>
      <c r="H1317" s="323"/>
      <c r="I1317" s="323"/>
      <c r="J1317" s="169">
        <v>0</v>
      </c>
    </row>
    <row r="1318" spans="1:10" s="293" customFormat="1" ht="20.100000000000001" customHeight="1" x14ac:dyDescent="0.2">
      <c r="A1318" s="323"/>
      <c r="B1318" s="323"/>
      <c r="C1318" s="323"/>
      <c r="D1318" s="323"/>
      <c r="E1318" s="323"/>
      <c r="F1318" s="323"/>
      <c r="G1318" s="323" t="s">
        <v>177</v>
      </c>
      <c r="H1318" s="323"/>
      <c r="I1318" s="323"/>
      <c r="J1318" s="169">
        <v>0</v>
      </c>
    </row>
    <row r="1319" spans="1:10" s="293" customFormat="1" ht="20.100000000000001" customHeight="1" x14ac:dyDescent="0.2">
      <c r="A1319" s="323"/>
      <c r="B1319" s="323"/>
      <c r="C1319" s="323"/>
      <c r="D1319" s="323"/>
      <c r="E1319" s="323"/>
      <c r="F1319" s="323"/>
      <c r="G1319" s="323" t="s">
        <v>178</v>
      </c>
      <c r="H1319" s="323"/>
      <c r="I1319" s="323"/>
      <c r="J1319" s="169">
        <v>1.25</v>
      </c>
    </row>
    <row r="1320" spans="1:10" s="293" customFormat="1" ht="20.100000000000001" customHeight="1" x14ac:dyDescent="0.2">
      <c r="A1320" s="323"/>
      <c r="B1320" s="323"/>
      <c r="C1320" s="323"/>
      <c r="D1320" s="323"/>
      <c r="E1320" s="323"/>
      <c r="F1320" s="323"/>
      <c r="G1320" s="323" t="s">
        <v>179</v>
      </c>
      <c r="H1320" s="323"/>
      <c r="I1320" s="323"/>
      <c r="J1320" s="169">
        <v>44.323999999999998</v>
      </c>
    </row>
    <row r="1321" spans="1:10" s="293" customFormat="1" ht="20.100000000000001" customHeight="1" x14ac:dyDescent="0.2">
      <c r="A1321" s="302" t="s">
        <v>195</v>
      </c>
      <c r="B1321" s="306" t="s">
        <v>3</v>
      </c>
      <c r="C1321" s="302" t="s">
        <v>2</v>
      </c>
      <c r="D1321" s="302" t="s">
        <v>118</v>
      </c>
      <c r="E1321" s="306" t="s">
        <v>163</v>
      </c>
      <c r="F1321" s="306" t="s">
        <v>196</v>
      </c>
      <c r="G1321" s="324" t="s">
        <v>197</v>
      </c>
      <c r="H1321" s="324"/>
      <c r="I1321" s="324"/>
      <c r="J1321" s="306" t="s">
        <v>166</v>
      </c>
    </row>
    <row r="1322" spans="1:10" s="293" customFormat="1" ht="24" customHeight="1" x14ac:dyDescent="0.2">
      <c r="A1322" s="305" t="s">
        <v>117</v>
      </c>
      <c r="B1322" s="175" t="s">
        <v>28</v>
      </c>
      <c r="C1322" s="305" t="s">
        <v>945</v>
      </c>
      <c r="D1322" s="305" t="s">
        <v>946</v>
      </c>
      <c r="E1322" s="177">
        <v>1</v>
      </c>
      <c r="F1322" s="174" t="s">
        <v>203</v>
      </c>
      <c r="G1322" s="325">
        <v>22.952999999999999</v>
      </c>
      <c r="H1322" s="325"/>
      <c r="I1322" s="321"/>
      <c r="J1322" s="307">
        <v>22.952999999999999</v>
      </c>
    </row>
    <row r="1323" spans="1:10" s="293" customFormat="1" ht="20.100000000000001" customHeight="1" x14ac:dyDescent="0.2">
      <c r="A1323" s="323"/>
      <c r="B1323" s="323"/>
      <c r="C1323" s="323"/>
      <c r="D1323" s="323"/>
      <c r="E1323" s="323"/>
      <c r="F1323" s="323"/>
      <c r="G1323" s="323" t="s">
        <v>198</v>
      </c>
      <c r="H1323" s="323"/>
      <c r="I1323" s="323"/>
      <c r="J1323" s="169">
        <v>22.952999999999999</v>
      </c>
    </row>
    <row r="1324" spans="1:10" s="293" customFormat="1" ht="20.100000000000001" customHeight="1" x14ac:dyDescent="0.2">
      <c r="A1324" s="302" t="s">
        <v>199</v>
      </c>
      <c r="B1324" s="306" t="s">
        <v>3</v>
      </c>
      <c r="C1324" s="302" t="s">
        <v>2</v>
      </c>
      <c r="D1324" s="302" t="s">
        <v>200</v>
      </c>
      <c r="E1324" s="306" t="s">
        <v>163</v>
      </c>
      <c r="F1324" s="306" t="s">
        <v>196</v>
      </c>
      <c r="G1324" s="306" t="s">
        <v>117</v>
      </c>
      <c r="H1324" s="324" t="s">
        <v>197</v>
      </c>
      <c r="I1324" s="324"/>
      <c r="J1324" s="306" t="s">
        <v>166</v>
      </c>
    </row>
    <row r="1325" spans="1:10" s="293" customFormat="1" ht="36" customHeight="1" x14ac:dyDescent="0.2">
      <c r="A1325" s="304" t="s">
        <v>917</v>
      </c>
      <c r="B1325" s="166" t="s">
        <v>28</v>
      </c>
      <c r="C1325" s="304">
        <v>5914655</v>
      </c>
      <c r="D1325" s="304" t="s">
        <v>947</v>
      </c>
      <c r="E1325" s="168">
        <v>1E-3</v>
      </c>
      <c r="F1325" s="165" t="s">
        <v>201</v>
      </c>
      <c r="G1325" s="309" t="s">
        <v>945</v>
      </c>
      <c r="H1325" s="337">
        <v>20.12</v>
      </c>
      <c r="I1325" s="329"/>
      <c r="J1325" s="309">
        <v>2.01E-2</v>
      </c>
    </row>
    <row r="1326" spans="1:10" s="293" customFormat="1" ht="20.100000000000001" customHeight="1" x14ac:dyDescent="0.2">
      <c r="A1326" s="323"/>
      <c r="B1326" s="323"/>
      <c r="C1326" s="323"/>
      <c r="D1326" s="323"/>
      <c r="E1326" s="323"/>
      <c r="F1326" s="323"/>
      <c r="G1326" s="323" t="s">
        <v>202</v>
      </c>
      <c r="H1326" s="323"/>
      <c r="I1326" s="323"/>
      <c r="J1326" s="169">
        <v>2.01E-2</v>
      </c>
    </row>
    <row r="1327" spans="1:10" s="293" customFormat="1" x14ac:dyDescent="0.2">
      <c r="A1327" s="301"/>
      <c r="B1327" s="301"/>
      <c r="C1327" s="301"/>
      <c r="D1327" s="301"/>
      <c r="E1327" s="301" t="s">
        <v>119</v>
      </c>
      <c r="F1327" s="178">
        <v>13.7470421</v>
      </c>
      <c r="G1327" s="301" t="s">
        <v>120</v>
      </c>
      <c r="H1327" s="178">
        <v>11.57</v>
      </c>
      <c r="I1327" s="301" t="s">
        <v>121</v>
      </c>
      <c r="J1327" s="178">
        <v>25.320676899999999</v>
      </c>
    </row>
    <row r="1328" spans="1:10" s="293" customFormat="1" ht="15" thickBot="1" x14ac:dyDescent="0.25">
      <c r="A1328" s="301"/>
      <c r="B1328" s="301"/>
      <c r="C1328" s="301"/>
      <c r="D1328" s="301"/>
      <c r="E1328" s="301" t="s">
        <v>122</v>
      </c>
      <c r="F1328" s="178">
        <v>19.75</v>
      </c>
      <c r="G1328" s="301"/>
      <c r="H1328" s="322" t="s">
        <v>123</v>
      </c>
      <c r="I1328" s="322"/>
      <c r="J1328" s="178">
        <v>87.05</v>
      </c>
    </row>
    <row r="1329" spans="1:10" s="293" customFormat="1" ht="0.95" customHeight="1" thickTop="1" x14ac:dyDescent="0.2">
      <c r="A1329" s="164"/>
      <c r="B1329" s="164"/>
      <c r="C1329" s="164"/>
      <c r="D1329" s="164"/>
      <c r="E1329" s="164"/>
      <c r="F1329" s="164"/>
      <c r="G1329" s="164"/>
      <c r="H1329" s="164"/>
      <c r="I1329" s="164"/>
      <c r="J1329" s="164"/>
    </row>
    <row r="1330" spans="1:10" s="293" customFormat="1" ht="18" customHeight="1" x14ac:dyDescent="0.2">
      <c r="A1330" s="302"/>
      <c r="B1330" s="306" t="s">
        <v>2</v>
      </c>
      <c r="C1330" s="302" t="s">
        <v>3</v>
      </c>
      <c r="D1330" s="302" t="s">
        <v>4</v>
      </c>
      <c r="E1330" s="327" t="s">
        <v>107</v>
      </c>
      <c r="F1330" s="327"/>
      <c r="G1330" s="310" t="s">
        <v>5</v>
      </c>
      <c r="H1330" s="306" t="s">
        <v>6</v>
      </c>
      <c r="I1330" s="306" t="s">
        <v>7</v>
      </c>
      <c r="J1330" s="306" t="s">
        <v>8</v>
      </c>
    </row>
    <row r="1331" spans="1:10" s="293" customFormat="1" ht="24" customHeight="1" x14ac:dyDescent="0.2">
      <c r="A1331" s="303" t="s">
        <v>108</v>
      </c>
      <c r="B1331" s="296" t="s">
        <v>608</v>
      </c>
      <c r="C1331" s="303" t="s">
        <v>12</v>
      </c>
      <c r="D1331" s="303" t="s">
        <v>609</v>
      </c>
      <c r="E1331" s="326" t="s">
        <v>113</v>
      </c>
      <c r="F1331" s="326"/>
      <c r="G1331" s="295" t="s">
        <v>114</v>
      </c>
      <c r="H1331" s="173">
        <v>1</v>
      </c>
      <c r="I1331" s="297">
        <v>19.989999999999998</v>
      </c>
      <c r="J1331" s="297">
        <v>19.989999999999998</v>
      </c>
    </row>
    <row r="1332" spans="1:10" s="293" customFormat="1" ht="24" customHeight="1" x14ac:dyDescent="0.2">
      <c r="A1332" s="304" t="s">
        <v>110</v>
      </c>
      <c r="B1332" s="166" t="s">
        <v>713</v>
      </c>
      <c r="C1332" s="304" t="s">
        <v>12</v>
      </c>
      <c r="D1332" s="304" t="s">
        <v>714</v>
      </c>
      <c r="E1332" s="329" t="s">
        <v>113</v>
      </c>
      <c r="F1332" s="329"/>
      <c r="G1332" s="165" t="s">
        <v>114</v>
      </c>
      <c r="H1332" s="168">
        <v>1</v>
      </c>
      <c r="I1332" s="167">
        <v>0.23</v>
      </c>
      <c r="J1332" s="167">
        <v>0.23</v>
      </c>
    </row>
    <row r="1333" spans="1:10" s="293" customFormat="1" ht="24" customHeight="1" x14ac:dyDescent="0.2">
      <c r="A1333" s="305" t="s">
        <v>117</v>
      </c>
      <c r="B1333" s="175" t="s">
        <v>540</v>
      </c>
      <c r="C1333" s="305" t="s">
        <v>12</v>
      </c>
      <c r="D1333" s="305" t="s">
        <v>541</v>
      </c>
      <c r="E1333" s="321" t="s">
        <v>185</v>
      </c>
      <c r="F1333" s="321"/>
      <c r="G1333" s="174" t="s">
        <v>114</v>
      </c>
      <c r="H1333" s="177">
        <v>1</v>
      </c>
      <c r="I1333" s="176">
        <v>0.61</v>
      </c>
      <c r="J1333" s="176">
        <v>0.61</v>
      </c>
    </row>
    <row r="1334" spans="1:10" s="293" customFormat="1" ht="24" customHeight="1" x14ac:dyDescent="0.2">
      <c r="A1334" s="305" t="s">
        <v>117</v>
      </c>
      <c r="B1334" s="175" t="s">
        <v>357</v>
      </c>
      <c r="C1334" s="305" t="s">
        <v>12</v>
      </c>
      <c r="D1334" s="305" t="s">
        <v>358</v>
      </c>
      <c r="E1334" s="321" t="s">
        <v>157</v>
      </c>
      <c r="F1334" s="321"/>
      <c r="G1334" s="174" t="s">
        <v>114</v>
      </c>
      <c r="H1334" s="177">
        <v>1</v>
      </c>
      <c r="I1334" s="176">
        <v>0.35</v>
      </c>
      <c r="J1334" s="176">
        <v>0.35</v>
      </c>
    </row>
    <row r="1335" spans="1:10" s="293" customFormat="1" ht="24" customHeight="1" x14ac:dyDescent="0.2">
      <c r="A1335" s="305" t="s">
        <v>117</v>
      </c>
      <c r="B1335" s="175" t="s">
        <v>542</v>
      </c>
      <c r="C1335" s="305" t="s">
        <v>12</v>
      </c>
      <c r="D1335" s="305" t="s">
        <v>543</v>
      </c>
      <c r="E1335" s="321" t="s">
        <v>185</v>
      </c>
      <c r="F1335" s="321"/>
      <c r="G1335" s="174" t="s">
        <v>114</v>
      </c>
      <c r="H1335" s="177">
        <v>1</v>
      </c>
      <c r="I1335" s="176">
        <v>0.04</v>
      </c>
      <c r="J1335" s="176">
        <v>0.04</v>
      </c>
    </row>
    <row r="1336" spans="1:10" s="293" customFormat="1" ht="24" customHeight="1" x14ac:dyDescent="0.2">
      <c r="A1336" s="305" t="s">
        <v>117</v>
      </c>
      <c r="B1336" s="175" t="s">
        <v>359</v>
      </c>
      <c r="C1336" s="305" t="s">
        <v>12</v>
      </c>
      <c r="D1336" s="305" t="s">
        <v>360</v>
      </c>
      <c r="E1336" s="321" t="s">
        <v>361</v>
      </c>
      <c r="F1336" s="321"/>
      <c r="G1336" s="174" t="s">
        <v>114</v>
      </c>
      <c r="H1336" s="177">
        <v>1</v>
      </c>
      <c r="I1336" s="176">
        <v>0.01</v>
      </c>
      <c r="J1336" s="176">
        <v>0.01</v>
      </c>
    </row>
    <row r="1337" spans="1:10" s="293" customFormat="1" ht="24" customHeight="1" x14ac:dyDescent="0.2">
      <c r="A1337" s="305" t="s">
        <v>117</v>
      </c>
      <c r="B1337" s="175" t="s">
        <v>511</v>
      </c>
      <c r="C1337" s="305" t="s">
        <v>12</v>
      </c>
      <c r="D1337" s="305" t="s">
        <v>512</v>
      </c>
      <c r="E1337" s="321" t="s">
        <v>174</v>
      </c>
      <c r="F1337" s="321"/>
      <c r="G1337" s="174" t="s">
        <v>114</v>
      </c>
      <c r="H1337" s="177">
        <v>1</v>
      </c>
      <c r="I1337" s="176">
        <v>18.75</v>
      </c>
      <c r="J1337" s="176">
        <v>18.75</v>
      </c>
    </row>
    <row r="1338" spans="1:10" s="293" customFormat="1" x14ac:dyDescent="0.2">
      <c r="A1338" s="301"/>
      <c r="B1338" s="301"/>
      <c r="C1338" s="301"/>
      <c r="D1338" s="301"/>
      <c r="E1338" s="301" t="s">
        <v>119</v>
      </c>
      <c r="F1338" s="178">
        <v>10.3045768</v>
      </c>
      <c r="G1338" s="301" t="s">
        <v>120</v>
      </c>
      <c r="H1338" s="178">
        <v>8.68</v>
      </c>
      <c r="I1338" s="301" t="s">
        <v>121</v>
      </c>
      <c r="J1338" s="178">
        <v>18.98</v>
      </c>
    </row>
    <row r="1339" spans="1:10" s="293" customFormat="1" ht="15" thickBot="1" x14ac:dyDescent="0.25">
      <c r="A1339" s="301"/>
      <c r="B1339" s="301"/>
      <c r="C1339" s="301"/>
      <c r="D1339" s="301"/>
      <c r="E1339" s="301" t="s">
        <v>122</v>
      </c>
      <c r="F1339" s="178">
        <v>5.86</v>
      </c>
      <c r="G1339" s="301"/>
      <c r="H1339" s="322" t="s">
        <v>123</v>
      </c>
      <c r="I1339" s="322"/>
      <c r="J1339" s="178">
        <v>25.85</v>
      </c>
    </row>
    <row r="1340" spans="1:10" s="293" customFormat="1" ht="0.95" customHeight="1" thickTop="1" x14ac:dyDescent="0.2">
      <c r="A1340" s="164"/>
      <c r="B1340" s="164"/>
      <c r="C1340" s="164"/>
      <c r="D1340" s="164"/>
      <c r="E1340" s="164"/>
      <c r="F1340" s="164"/>
      <c r="G1340" s="164"/>
      <c r="H1340" s="164"/>
      <c r="I1340" s="164"/>
      <c r="J1340" s="164"/>
    </row>
    <row r="1341" spans="1:10" s="293" customFormat="1" ht="18" customHeight="1" x14ac:dyDescent="0.2">
      <c r="A1341" s="302"/>
      <c r="B1341" s="306" t="s">
        <v>2</v>
      </c>
      <c r="C1341" s="302" t="s">
        <v>3</v>
      </c>
      <c r="D1341" s="302" t="s">
        <v>4</v>
      </c>
      <c r="E1341" s="327" t="s">
        <v>107</v>
      </c>
      <c r="F1341" s="327"/>
      <c r="G1341" s="310" t="s">
        <v>5</v>
      </c>
      <c r="H1341" s="306" t="s">
        <v>6</v>
      </c>
      <c r="I1341" s="306" t="s">
        <v>7</v>
      </c>
      <c r="J1341" s="306" t="s">
        <v>8</v>
      </c>
    </row>
    <row r="1342" spans="1:10" s="293" customFormat="1" ht="24" customHeight="1" x14ac:dyDescent="0.2">
      <c r="A1342" s="303" t="s">
        <v>108</v>
      </c>
      <c r="B1342" s="296" t="s">
        <v>151</v>
      </c>
      <c r="C1342" s="303" t="s">
        <v>12</v>
      </c>
      <c r="D1342" s="303" t="s">
        <v>152</v>
      </c>
      <c r="E1342" s="326" t="s">
        <v>113</v>
      </c>
      <c r="F1342" s="326"/>
      <c r="G1342" s="295" t="s">
        <v>114</v>
      </c>
      <c r="H1342" s="173">
        <v>1</v>
      </c>
      <c r="I1342" s="297">
        <v>15.69</v>
      </c>
      <c r="J1342" s="297">
        <v>15.69</v>
      </c>
    </row>
    <row r="1343" spans="1:10" s="293" customFormat="1" ht="24" customHeight="1" x14ac:dyDescent="0.2">
      <c r="A1343" s="304" t="s">
        <v>110</v>
      </c>
      <c r="B1343" s="166" t="s">
        <v>462</v>
      </c>
      <c r="C1343" s="304" t="s">
        <v>12</v>
      </c>
      <c r="D1343" s="304" t="s">
        <v>463</v>
      </c>
      <c r="E1343" s="329" t="s">
        <v>113</v>
      </c>
      <c r="F1343" s="329"/>
      <c r="G1343" s="165" t="s">
        <v>114</v>
      </c>
      <c r="H1343" s="168">
        <v>1</v>
      </c>
      <c r="I1343" s="167">
        <v>0.04</v>
      </c>
      <c r="J1343" s="167">
        <v>0.04</v>
      </c>
    </row>
    <row r="1344" spans="1:10" s="293" customFormat="1" ht="24" customHeight="1" x14ac:dyDescent="0.2">
      <c r="A1344" s="305" t="s">
        <v>117</v>
      </c>
      <c r="B1344" s="175" t="s">
        <v>355</v>
      </c>
      <c r="C1344" s="305" t="s">
        <v>12</v>
      </c>
      <c r="D1344" s="305" t="s">
        <v>356</v>
      </c>
      <c r="E1344" s="321" t="s">
        <v>157</v>
      </c>
      <c r="F1344" s="321"/>
      <c r="G1344" s="174" t="s">
        <v>114</v>
      </c>
      <c r="H1344" s="177">
        <v>1</v>
      </c>
      <c r="I1344" s="176">
        <v>0.01</v>
      </c>
      <c r="J1344" s="176">
        <v>0.01</v>
      </c>
    </row>
    <row r="1345" spans="1:10" s="293" customFormat="1" ht="24" customHeight="1" x14ac:dyDescent="0.2">
      <c r="A1345" s="305" t="s">
        <v>117</v>
      </c>
      <c r="B1345" s="175" t="s">
        <v>536</v>
      </c>
      <c r="C1345" s="305" t="s">
        <v>12</v>
      </c>
      <c r="D1345" s="305" t="s">
        <v>537</v>
      </c>
      <c r="E1345" s="321" t="s">
        <v>185</v>
      </c>
      <c r="F1345" s="321"/>
      <c r="G1345" s="174" t="s">
        <v>114</v>
      </c>
      <c r="H1345" s="177">
        <v>1</v>
      </c>
      <c r="I1345" s="176">
        <v>1.02</v>
      </c>
      <c r="J1345" s="176">
        <v>1.02</v>
      </c>
    </row>
    <row r="1346" spans="1:10" s="293" customFormat="1" ht="24" customHeight="1" x14ac:dyDescent="0.2">
      <c r="A1346" s="305" t="s">
        <v>117</v>
      </c>
      <c r="B1346" s="175" t="s">
        <v>357</v>
      </c>
      <c r="C1346" s="305" t="s">
        <v>12</v>
      </c>
      <c r="D1346" s="305" t="s">
        <v>358</v>
      </c>
      <c r="E1346" s="321" t="s">
        <v>157</v>
      </c>
      <c r="F1346" s="321"/>
      <c r="G1346" s="174" t="s">
        <v>114</v>
      </c>
      <c r="H1346" s="177">
        <v>1</v>
      </c>
      <c r="I1346" s="176">
        <v>0.35</v>
      </c>
      <c r="J1346" s="176">
        <v>0.35</v>
      </c>
    </row>
    <row r="1347" spans="1:10" s="293" customFormat="1" ht="24" customHeight="1" x14ac:dyDescent="0.2">
      <c r="A1347" s="305" t="s">
        <v>117</v>
      </c>
      <c r="B1347" s="175" t="s">
        <v>538</v>
      </c>
      <c r="C1347" s="305" t="s">
        <v>12</v>
      </c>
      <c r="D1347" s="305" t="s">
        <v>539</v>
      </c>
      <c r="E1347" s="321" t="s">
        <v>185</v>
      </c>
      <c r="F1347" s="321"/>
      <c r="G1347" s="174" t="s">
        <v>114</v>
      </c>
      <c r="H1347" s="177">
        <v>1</v>
      </c>
      <c r="I1347" s="176">
        <v>0.38</v>
      </c>
      <c r="J1347" s="176">
        <v>0.38</v>
      </c>
    </row>
    <row r="1348" spans="1:10" s="293" customFormat="1" ht="24" customHeight="1" x14ac:dyDescent="0.2">
      <c r="A1348" s="305" t="s">
        <v>117</v>
      </c>
      <c r="B1348" s="175" t="s">
        <v>359</v>
      </c>
      <c r="C1348" s="305" t="s">
        <v>12</v>
      </c>
      <c r="D1348" s="305" t="s">
        <v>360</v>
      </c>
      <c r="E1348" s="321" t="s">
        <v>361</v>
      </c>
      <c r="F1348" s="321"/>
      <c r="G1348" s="174" t="s">
        <v>114</v>
      </c>
      <c r="H1348" s="177">
        <v>1</v>
      </c>
      <c r="I1348" s="176">
        <v>0.01</v>
      </c>
      <c r="J1348" s="176">
        <v>0.01</v>
      </c>
    </row>
    <row r="1349" spans="1:10" s="293" customFormat="1" ht="24" customHeight="1" x14ac:dyDescent="0.2">
      <c r="A1349" s="305" t="s">
        <v>117</v>
      </c>
      <c r="B1349" s="175" t="s">
        <v>362</v>
      </c>
      <c r="C1349" s="305" t="s">
        <v>12</v>
      </c>
      <c r="D1349" s="305" t="s">
        <v>363</v>
      </c>
      <c r="E1349" s="321" t="s">
        <v>317</v>
      </c>
      <c r="F1349" s="321"/>
      <c r="G1349" s="174" t="s">
        <v>114</v>
      </c>
      <c r="H1349" s="177">
        <v>1</v>
      </c>
      <c r="I1349" s="176">
        <v>0.53</v>
      </c>
      <c r="J1349" s="176">
        <v>0.53</v>
      </c>
    </row>
    <row r="1350" spans="1:10" s="293" customFormat="1" ht="24" customHeight="1" x14ac:dyDescent="0.2">
      <c r="A1350" s="305" t="s">
        <v>117</v>
      </c>
      <c r="B1350" s="175" t="s">
        <v>464</v>
      </c>
      <c r="C1350" s="305" t="s">
        <v>12</v>
      </c>
      <c r="D1350" s="305" t="s">
        <v>465</v>
      </c>
      <c r="E1350" s="321" t="s">
        <v>174</v>
      </c>
      <c r="F1350" s="321"/>
      <c r="G1350" s="174" t="s">
        <v>114</v>
      </c>
      <c r="H1350" s="177">
        <v>1</v>
      </c>
      <c r="I1350" s="176">
        <v>13.35</v>
      </c>
      <c r="J1350" s="176">
        <v>13.35</v>
      </c>
    </row>
    <row r="1351" spans="1:10" s="293" customFormat="1" x14ac:dyDescent="0.2">
      <c r="A1351" s="301"/>
      <c r="B1351" s="301"/>
      <c r="C1351" s="301"/>
      <c r="D1351" s="301"/>
      <c r="E1351" s="301" t="s">
        <v>119</v>
      </c>
      <c r="F1351" s="178">
        <v>7.2696671999999998</v>
      </c>
      <c r="G1351" s="301" t="s">
        <v>120</v>
      </c>
      <c r="H1351" s="178">
        <v>6.12</v>
      </c>
      <c r="I1351" s="301" t="s">
        <v>121</v>
      </c>
      <c r="J1351" s="178">
        <v>13.39</v>
      </c>
    </row>
    <row r="1352" spans="1:10" s="293" customFormat="1" ht="15" thickBot="1" x14ac:dyDescent="0.25">
      <c r="A1352" s="301"/>
      <c r="B1352" s="301"/>
      <c r="C1352" s="301"/>
      <c r="D1352" s="301"/>
      <c r="E1352" s="301" t="s">
        <v>122</v>
      </c>
      <c r="F1352" s="178">
        <v>4.5999999999999996</v>
      </c>
      <c r="G1352" s="301"/>
      <c r="H1352" s="322" t="s">
        <v>123</v>
      </c>
      <c r="I1352" s="322"/>
      <c r="J1352" s="178">
        <v>20.29</v>
      </c>
    </row>
    <row r="1353" spans="1:10" s="293" customFormat="1" ht="0.95" customHeight="1" thickTop="1" x14ac:dyDescent="0.2">
      <c r="A1353" s="164"/>
      <c r="B1353" s="164"/>
      <c r="C1353" s="164"/>
      <c r="D1353" s="164"/>
      <c r="E1353" s="164"/>
      <c r="F1353" s="164"/>
      <c r="G1353" s="164"/>
      <c r="H1353" s="164"/>
      <c r="I1353" s="164"/>
      <c r="J1353" s="164"/>
    </row>
    <row r="1354" spans="1:10" s="293" customFormat="1" x14ac:dyDescent="0.2">
      <c r="A1354" s="408"/>
      <c r="B1354" s="408"/>
      <c r="C1354" s="408"/>
      <c r="D1354" s="408"/>
      <c r="E1354" s="408"/>
      <c r="F1354" s="408"/>
      <c r="G1354" s="408"/>
      <c r="H1354" s="408"/>
      <c r="I1354" s="408"/>
      <c r="J1354" s="408"/>
    </row>
    <row r="1355" spans="1:10" s="293" customFormat="1" x14ac:dyDescent="0.2">
      <c r="A1355" s="323"/>
      <c r="B1355" s="323"/>
      <c r="C1355" s="323"/>
      <c r="D1355" s="409"/>
      <c r="E1355" s="308"/>
      <c r="F1355" s="330" t="s">
        <v>959</v>
      </c>
      <c r="G1355" s="323"/>
      <c r="H1355" s="410">
        <v>2396129.86</v>
      </c>
      <c r="I1355" s="323"/>
      <c r="J1355" s="323"/>
    </row>
    <row r="1356" spans="1:10" s="293" customFormat="1" x14ac:dyDescent="0.2">
      <c r="A1356" s="323"/>
      <c r="B1356" s="323"/>
      <c r="C1356" s="323"/>
      <c r="D1356" s="409"/>
      <c r="E1356" s="308"/>
      <c r="F1356" s="330" t="s">
        <v>960</v>
      </c>
      <c r="G1356" s="323"/>
      <c r="H1356" s="410">
        <v>695377.41</v>
      </c>
      <c r="I1356" s="323"/>
      <c r="J1356" s="323"/>
    </row>
    <row r="1357" spans="1:10" s="293" customFormat="1" x14ac:dyDescent="0.2">
      <c r="A1357" s="323"/>
      <c r="B1357" s="323"/>
      <c r="C1357" s="323"/>
      <c r="D1357" s="409"/>
      <c r="E1357" s="308"/>
      <c r="F1357" s="330" t="s">
        <v>961</v>
      </c>
      <c r="G1357" s="323"/>
      <c r="H1357" s="410">
        <v>3091507.27</v>
      </c>
      <c r="I1357" s="323"/>
      <c r="J1357" s="323"/>
    </row>
  </sheetData>
  <mergeCells count="1176">
    <mergeCell ref="E1349:F1349"/>
    <mergeCell ref="E1350:F1350"/>
    <mergeCell ref="H1352:I1352"/>
    <mergeCell ref="A1355:C1355"/>
    <mergeCell ref="F1355:G1355"/>
    <mergeCell ref="H1355:J1355"/>
    <mergeCell ref="A1356:C1356"/>
    <mergeCell ref="F1356:G1356"/>
    <mergeCell ref="H1356:J1356"/>
    <mergeCell ref="A1357:C1357"/>
    <mergeCell ref="F1357:G1357"/>
    <mergeCell ref="H1357:J1357"/>
    <mergeCell ref="G1322:I1322"/>
    <mergeCell ref="A1323:F1323"/>
    <mergeCell ref="G1323:I1323"/>
    <mergeCell ref="H1324:I1324"/>
    <mergeCell ref="A1326:F1326"/>
    <mergeCell ref="G1326:I1326"/>
    <mergeCell ref="H1328:I1328"/>
    <mergeCell ref="E1337:F1337"/>
    <mergeCell ref="H1339:I1339"/>
    <mergeCell ref="E1341:F1341"/>
    <mergeCell ref="E1342:F1342"/>
    <mergeCell ref="E1343:F1343"/>
    <mergeCell ref="E1344:F1344"/>
    <mergeCell ref="E1345:F1345"/>
    <mergeCell ref="E1346:F1346"/>
    <mergeCell ref="E1347:F1347"/>
    <mergeCell ref="E1348:F1348"/>
    <mergeCell ref="G1311:I1311"/>
    <mergeCell ref="F1312:I1312"/>
    <mergeCell ref="A1314:F1314"/>
    <mergeCell ref="G1314:I1314"/>
    <mergeCell ref="A1315:F1315"/>
    <mergeCell ref="G1315:I1315"/>
    <mergeCell ref="A1316:F1316"/>
    <mergeCell ref="G1316:I1316"/>
    <mergeCell ref="A1317:F1317"/>
    <mergeCell ref="G1317:I1317"/>
    <mergeCell ref="A1318:F1318"/>
    <mergeCell ref="G1318:I1318"/>
    <mergeCell ref="A1319:F1319"/>
    <mergeCell ref="G1319:I1319"/>
    <mergeCell ref="A1320:F1320"/>
    <mergeCell ref="G1320:I1320"/>
    <mergeCell ref="G1321:I1321"/>
    <mergeCell ref="E1262:F1262"/>
    <mergeCell ref="E1263:F1263"/>
    <mergeCell ref="H1265:I1265"/>
    <mergeCell ref="H1271:I1271"/>
    <mergeCell ref="E1275:F1275"/>
    <mergeCell ref="H1277:I1277"/>
    <mergeCell ref="E1288:F1288"/>
    <mergeCell ref="H1290:I1290"/>
    <mergeCell ref="E1293:F1293"/>
    <mergeCell ref="E1294:F1294"/>
    <mergeCell ref="E1295:F1295"/>
    <mergeCell ref="E1296:F1296"/>
    <mergeCell ref="E1297:F1297"/>
    <mergeCell ref="E1298:F1298"/>
    <mergeCell ref="E1299:F1299"/>
    <mergeCell ref="E1300:F1300"/>
    <mergeCell ref="E1301:F1301"/>
    <mergeCell ref="H1170:I1170"/>
    <mergeCell ref="E1181:F1181"/>
    <mergeCell ref="H1183:I1183"/>
    <mergeCell ref="E1194:F1194"/>
    <mergeCell ref="H1196:I1196"/>
    <mergeCell ref="E1207:F1207"/>
    <mergeCell ref="H1209:I1209"/>
    <mergeCell ref="E1220:F1220"/>
    <mergeCell ref="H1222:I1222"/>
    <mergeCell ref="E1228:F1228"/>
    <mergeCell ref="E1229:F1229"/>
    <mergeCell ref="E1230:F1230"/>
    <mergeCell ref="H1235:I1235"/>
    <mergeCell ref="E1238:F1238"/>
    <mergeCell ref="E1239:F1239"/>
    <mergeCell ref="E1240:F1240"/>
    <mergeCell ref="H1243:I1243"/>
    <mergeCell ref="E1096:F1096"/>
    <mergeCell ref="H1098:I1098"/>
    <mergeCell ref="E1105:F1105"/>
    <mergeCell ref="E1106:F1106"/>
    <mergeCell ref="E1107:F1107"/>
    <mergeCell ref="H1111:I1111"/>
    <mergeCell ref="E1113:F1113"/>
    <mergeCell ref="E1117:F1117"/>
    <mergeCell ref="E1118:F1118"/>
    <mergeCell ref="H1120:I1120"/>
    <mergeCell ref="E1123:F1123"/>
    <mergeCell ref="E1124:F1124"/>
    <mergeCell ref="H1126:I1126"/>
    <mergeCell ref="E1129:F1129"/>
    <mergeCell ref="E1130:F1130"/>
    <mergeCell ref="H1132:I1132"/>
    <mergeCell ref="H1138:I1138"/>
    <mergeCell ref="H946:I946"/>
    <mergeCell ref="E957:F957"/>
    <mergeCell ref="H959:I959"/>
    <mergeCell ref="E968:F968"/>
    <mergeCell ref="E969:F969"/>
    <mergeCell ref="E970:F970"/>
    <mergeCell ref="H972:I972"/>
    <mergeCell ref="E979:F979"/>
    <mergeCell ref="E980:F980"/>
    <mergeCell ref="E981:F981"/>
    <mergeCell ref="H983:I983"/>
    <mergeCell ref="E987:F987"/>
    <mergeCell ref="E988:F988"/>
    <mergeCell ref="E989:F989"/>
    <mergeCell ref="H994:I994"/>
    <mergeCell ref="H1002:I1002"/>
    <mergeCell ref="E1004:F1004"/>
    <mergeCell ref="G922:I922"/>
    <mergeCell ref="G923:I923"/>
    <mergeCell ref="G924:I924"/>
    <mergeCell ref="G925:I925"/>
    <mergeCell ref="G926:I926"/>
    <mergeCell ref="G927:I927"/>
    <mergeCell ref="A928:F928"/>
    <mergeCell ref="G928:I928"/>
    <mergeCell ref="H929:I929"/>
    <mergeCell ref="H930:I930"/>
    <mergeCell ref="H931:I931"/>
    <mergeCell ref="H933:I933"/>
    <mergeCell ref="H934:I934"/>
    <mergeCell ref="A935:F935"/>
    <mergeCell ref="G935:I935"/>
    <mergeCell ref="H937:I937"/>
    <mergeCell ref="E944:F944"/>
    <mergeCell ref="G897:I897"/>
    <mergeCell ref="A899:F899"/>
    <mergeCell ref="G899:I899"/>
    <mergeCell ref="A900:F900"/>
    <mergeCell ref="G900:I900"/>
    <mergeCell ref="H903:I903"/>
    <mergeCell ref="E905:F905"/>
    <mergeCell ref="E906:F906"/>
    <mergeCell ref="A907:A908"/>
    <mergeCell ref="B907:B908"/>
    <mergeCell ref="C907:C908"/>
    <mergeCell ref="D907:D908"/>
    <mergeCell ref="E907:E908"/>
    <mergeCell ref="F907:G907"/>
    <mergeCell ref="H907:I907"/>
    <mergeCell ref="J907:J908"/>
    <mergeCell ref="A912:F912"/>
    <mergeCell ref="H885:I885"/>
    <mergeCell ref="E887:F887"/>
    <mergeCell ref="E888:F888"/>
    <mergeCell ref="A889:A890"/>
    <mergeCell ref="B889:B890"/>
    <mergeCell ref="C889:C890"/>
    <mergeCell ref="D889:D890"/>
    <mergeCell ref="E889:E890"/>
    <mergeCell ref="F889:G889"/>
    <mergeCell ref="J889:J890"/>
    <mergeCell ref="A892:F892"/>
    <mergeCell ref="G892:I892"/>
    <mergeCell ref="F893:I893"/>
    <mergeCell ref="A895:F895"/>
    <mergeCell ref="G895:I895"/>
    <mergeCell ref="A896:F896"/>
    <mergeCell ref="G896:I896"/>
    <mergeCell ref="A859:F859"/>
    <mergeCell ref="G859:I859"/>
    <mergeCell ref="A861:F861"/>
    <mergeCell ref="G861:I861"/>
    <mergeCell ref="A862:F862"/>
    <mergeCell ref="G862:I862"/>
    <mergeCell ref="H866:I866"/>
    <mergeCell ref="E868:F868"/>
    <mergeCell ref="E869:F869"/>
    <mergeCell ref="A870:A871"/>
    <mergeCell ref="B870:B871"/>
    <mergeCell ref="C870:C871"/>
    <mergeCell ref="D870:D871"/>
    <mergeCell ref="E870:E871"/>
    <mergeCell ref="F870:G870"/>
    <mergeCell ref="H870:I870"/>
    <mergeCell ref="J870:J871"/>
    <mergeCell ref="E771:F771"/>
    <mergeCell ref="E772:F772"/>
    <mergeCell ref="H774:I774"/>
    <mergeCell ref="E777:F777"/>
    <mergeCell ref="E778:F778"/>
    <mergeCell ref="H780:I780"/>
    <mergeCell ref="E783:F783"/>
    <mergeCell ref="E784:F784"/>
    <mergeCell ref="H786:I786"/>
    <mergeCell ref="E789:F789"/>
    <mergeCell ref="E790:F790"/>
    <mergeCell ref="H792:I792"/>
    <mergeCell ref="E795:F795"/>
    <mergeCell ref="E796:F796"/>
    <mergeCell ref="H798:I798"/>
    <mergeCell ref="E801:F801"/>
    <mergeCell ref="E802:F802"/>
    <mergeCell ref="E711:F711"/>
    <mergeCell ref="E712:F712"/>
    <mergeCell ref="H714:I714"/>
    <mergeCell ref="E717:F717"/>
    <mergeCell ref="E718:F718"/>
    <mergeCell ref="H720:I720"/>
    <mergeCell ref="E723:F723"/>
    <mergeCell ref="E724:F724"/>
    <mergeCell ref="H726:I726"/>
    <mergeCell ref="E729:F729"/>
    <mergeCell ref="E730:F730"/>
    <mergeCell ref="H732:I732"/>
    <mergeCell ref="E735:F735"/>
    <mergeCell ref="E736:F736"/>
    <mergeCell ref="H738:I738"/>
    <mergeCell ref="E741:F741"/>
    <mergeCell ref="E742:F742"/>
    <mergeCell ref="H644:I644"/>
    <mergeCell ref="E654:F654"/>
    <mergeCell ref="E655:F655"/>
    <mergeCell ref="H657:I657"/>
    <mergeCell ref="E663:F663"/>
    <mergeCell ref="E664:F664"/>
    <mergeCell ref="H666:I666"/>
    <mergeCell ref="E671:F671"/>
    <mergeCell ref="E672:F672"/>
    <mergeCell ref="E673:F673"/>
    <mergeCell ref="H678:I678"/>
    <mergeCell ref="E680:F680"/>
    <mergeCell ref="E681:F681"/>
    <mergeCell ref="H686:I686"/>
    <mergeCell ref="E688:F688"/>
    <mergeCell ref="E689:F689"/>
    <mergeCell ref="E699:F699"/>
    <mergeCell ref="E582:F582"/>
    <mergeCell ref="H584:I584"/>
    <mergeCell ref="E587:F587"/>
    <mergeCell ref="E588:F588"/>
    <mergeCell ref="H590:I590"/>
    <mergeCell ref="E596:F596"/>
    <mergeCell ref="E597:F597"/>
    <mergeCell ref="H599:I599"/>
    <mergeCell ref="E607:F607"/>
    <mergeCell ref="E608:F608"/>
    <mergeCell ref="H610:I610"/>
    <mergeCell ref="E614:F614"/>
    <mergeCell ref="E615:F615"/>
    <mergeCell ref="H617:I617"/>
    <mergeCell ref="E621:F621"/>
    <mergeCell ref="E622:F622"/>
    <mergeCell ref="H624:I624"/>
    <mergeCell ref="H536:I536"/>
    <mergeCell ref="E542:F542"/>
    <mergeCell ref="E543:F543"/>
    <mergeCell ref="H545:I545"/>
    <mergeCell ref="E553:F553"/>
    <mergeCell ref="E554:F554"/>
    <mergeCell ref="H556:I556"/>
    <mergeCell ref="E560:F560"/>
    <mergeCell ref="E561:F561"/>
    <mergeCell ref="H563:I563"/>
    <mergeCell ref="E567:F567"/>
    <mergeCell ref="E568:F568"/>
    <mergeCell ref="H570:I570"/>
    <mergeCell ref="E574:F574"/>
    <mergeCell ref="E575:F575"/>
    <mergeCell ref="H577:I577"/>
    <mergeCell ref="E581:F581"/>
    <mergeCell ref="E487:F487"/>
    <mergeCell ref="E488:F488"/>
    <mergeCell ref="H490:I490"/>
    <mergeCell ref="E493:F493"/>
    <mergeCell ref="E494:F494"/>
    <mergeCell ref="H496:I496"/>
    <mergeCell ref="E500:F500"/>
    <mergeCell ref="E501:F501"/>
    <mergeCell ref="H503:I503"/>
    <mergeCell ref="E509:F509"/>
    <mergeCell ref="E510:F510"/>
    <mergeCell ref="H512:I512"/>
    <mergeCell ref="E515:F515"/>
    <mergeCell ref="E516:F516"/>
    <mergeCell ref="H518:I518"/>
    <mergeCell ref="E521:F521"/>
    <mergeCell ref="E522:F522"/>
    <mergeCell ref="H389:I389"/>
    <mergeCell ref="A391:K391"/>
    <mergeCell ref="E400:F400"/>
    <mergeCell ref="E401:F401"/>
    <mergeCell ref="H403:I403"/>
    <mergeCell ref="E413:F413"/>
    <mergeCell ref="E414:F414"/>
    <mergeCell ref="H416:I416"/>
    <mergeCell ref="E426:F426"/>
    <mergeCell ref="E427:F427"/>
    <mergeCell ref="H429:I429"/>
    <mergeCell ref="E437:F437"/>
    <mergeCell ref="E438:F438"/>
    <mergeCell ref="H440:I440"/>
    <mergeCell ref="E450:F450"/>
    <mergeCell ref="E451:F451"/>
    <mergeCell ref="H453:I453"/>
    <mergeCell ref="E353:F353"/>
    <mergeCell ref="H355:I355"/>
    <mergeCell ref="E361:F361"/>
    <mergeCell ref="E362:F362"/>
    <mergeCell ref="E363:F363"/>
    <mergeCell ref="H365:I365"/>
    <mergeCell ref="E371:F371"/>
    <mergeCell ref="E372:F372"/>
    <mergeCell ref="E373:F373"/>
    <mergeCell ref="H375:I375"/>
    <mergeCell ref="E377:F377"/>
    <mergeCell ref="E378:F378"/>
    <mergeCell ref="E379:F379"/>
    <mergeCell ref="H381:I381"/>
    <mergeCell ref="E385:F385"/>
    <mergeCell ref="E386:F386"/>
    <mergeCell ref="E387:F387"/>
    <mergeCell ref="H279:I279"/>
    <mergeCell ref="A281:F281"/>
    <mergeCell ref="G281:I281"/>
    <mergeCell ref="H283:I283"/>
    <mergeCell ref="E291:F291"/>
    <mergeCell ref="E292:F292"/>
    <mergeCell ref="E293:F293"/>
    <mergeCell ref="H295:I295"/>
    <mergeCell ref="E301:F301"/>
    <mergeCell ref="E302:F302"/>
    <mergeCell ref="E303:F303"/>
    <mergeCell ref="H305:I305"/>
    <mergeCell ref="E311:F311"/>
    <mergeCell ref="E312:F312"/>
    <mergeCell ref="E313:F313"/>
    <mergeCell ref="H315:I315"/>
    <mergeCell ref="E318:F318"/>
    <mergeCell ref="H156:I156"/>
    <mergeCell ref="E158:F158"/>
    <mergeCell ref="E159:F159"/>
    <mergeCell ref="A160:A161"/>
    <mergeCell ref="B160:B161"/>
    <mergeCell ref="C160:C161"/>
    <mergeCell ref="D160:D161"/>
    <mergeCell ref="E160:E161"/>
    <mergeCell ref="F160:G160"/>
    <mergeCell ref="H160:I160"/>
    <mergeCell ref="J160:J161"/>
    <mergeCell ref="F165:I165"/>
    <mergeCell ref="A171:F171"/>
    <mergeCell ref="G171:I171"/>
    <mergeCell ref="A172:F172"/>
    <mergeCell ref="G172:I172"/>
    <mergeCell ref="A173:F173"/>
    <mergeCell ref="G173:I173"/>
    <mergeCell ref="H1325:I1325"/>
    <mergeCell ref="E1330:F1330"/>
    <mergeCell ref="E1331:F1331"/>
    <mergeCell ref="E1332:F1332"/>
    <mergeCell ref="E1333:F1333"/>
    <mergeCell ref="E1334:F1334"/>
    <mergeCell ref="E1335:F1335"/>
    <mergeCell ref="E1336:F1336"/>
    <mergeCell ref="H1303:I1303"/>
    <mergeCell ref="E1305:F1305"/>
    <mergeCell ref="E1306:F1306"/>
    <mergeCell ref="A1307:A1308"/>
    <mergeCell ref="B1307:B1308"/>
    <mergeCell ref="C1307:C1308"/>
    <mergeCell ref="D1307:D1308"/>
    <mergeCell ref="E1307:E1308"/>
    <mergeCell ref="F1307:G1307"/>
    <mergeCell ref="H1307:I1307"/>
    <mergeCell ref="J1307:J1308"/>
    <mergeCell ref="A1311:F1311"/>
    <mergeCell ref="E1268:F1268"/>
    <mergeCell ref="E1269:F1269"/>
    <mergeCell ref="E1281:F1281"/>
    <mergeCell ref="E1282:F1282"/>
    <mergeCell ref="E1283:F1283"/>
    <mergeCell ref="E1100:F1100"/>
    <mergeCell ref="E1101:F1101"/>
    <mergeCell ref="E1102:F1102"/>
    <mergeCell ref="E1114:F1114"/>
    <mergeCell ref="E1115:F1115"/>
    <mergeCell ref="E1128:F1128"/>
    <mergeCell ref="E1109:F1109"/>
    <mergeCell ref="E1103:F1103"/>
    <mergeCell ref="E1104:F1104"/>
    <mergeCell ref="E1122:F1122"/>
    <mergeCell ref="E1116:F1116"/>
    <mergeCell ref="E1043:F1043"/>
    <mergeCell ref="E1055:F1055"/>
    <mergeCell ref="E1069:F1069"/>
    <mergeCell ref="H1071:I1071"/>
    <mergeCell ref="E1075:F1075"/>
    <mergeCell ref="E1076:F1076"/>
    <mergeCell ref="E1037:F1037"/>
    <mergeCell ref="E1024:F1024"/>
    <mergeCell ref="E1025:F1025"/>
    <mergeCell ref="E1026:F1026"/>
    <mergeCell ref="E1027:F1027"/>
    <mergeCell ref="H1029:I1029"/>
    <mergeCell ref="E1032:F1032"/>
    <mergeCell ref="E1033:F1033"/>
    <mergeCell ref="H1035:I1035"/>
    <mergeCell ref="E1038:F1038"/>
    <mergeCell ref="E1039:F1039"/>
    <mergeCell ref="H1041:I1041"/>
    <mergeCell ref="H1047:I1047"/>
    <mergeCell ref="E1049:F1049"/>
    <mergeCell ref="E1050:F1050"/>
    <mergeCell ref="E990:F990"/>
    <mergeCell ref="E991:F991"/>
    <mergeCell ref="E992:F992"/>
    <mergeCell ref="E996:F996"/>
    <mergeCell ref="E998:F998"/>
    <mergeCell ref="E1009:F1009"/>
    <mergeCell ref="E1010:F1010"/>
    <mergeCell ref="E1011:F1011"/>
    <mergeCell ref="E1005:F1005"/>
    <mergeCell ref="E1006:F1006"/>
    <mergeCell ref="E1014:F1014"/>
    <mergeCell ref="E1015:F1015"/>
    <mergeCell ref="E1016:F1016"/>
    <mergeCell ref="H1019:I1019"/>
    <mergeCell ref="E1021:F1021"/>
    <mergeCell ref="E1022:F1022"/>
    <mergeCell ref="G898:I898"/>
    <mergeCell ref="A901:F901"/>
    <mergeCell ref="G901:I901"/>
    <mergeCell ref="G921:I921"/>
    <mergeCell ref="F913:I913"/>
    <mergeCell ref="A915:F915"/>
    <mergeCell ref="G915:I915"/>
    <mergeCell ref="A916:F916"/>
    <mergeCell ref="G916:I916"/>
    <mergeCell ref="A917:F917"/>
    <mergeCell ref="G917:I917"/>
    <mergeCell ref="A918:F918"/>
    <mergeCell ref="G918:I918"/>
    <mergeCell ref="A919:F919"/>
    <mergeCell ref="G919:I919"/>
    <mergeCell ref="A920:F920"/>
    <mergeCell ref="G920:I920"/>
    <mergeCell ref="A878:F878"/>
    <mergeCell ref="A881:F881"/>
    <mergeCell ref="A883:F883"/>
    <mergeCell ref="H889:I889"/>
    <mergeCell ref="G882:I882"/>
    <mergeCell ref="G883:I883"/>
    <mergeCell ref="G881:I881"/>
    <mergeCell ref="A882:F882"/>
    <mergeCell ref="F875:I875"/>
    <mergeCell ref="A877:F877"/>
    <mergeCell ref="G877:I877"/>
    <mergeCell ref="A879:F879"/>
    <mergeCell ref="G879:I879"/>
    <mergeCell ref="A880:F880"/>
    <mergeCell ref="G880:I880"/>
    <mergeCell ref="G864:I864"/>
    <mergeCell ref="A874:F874"/>
    <mergeCell ref="G874:I874"/>
    <mergeCell ref="H852:I852"/>
    <mergeCell ref="E854:F854"/>
    <mergeCell ref="A856:A857"/>
    <mergeCell ref="B856:B857"/>
    <mergeCell ref="C856:C857"/>
    <mergeCell ref="D856:D857"/>
    <mergeCell ref="E856:E857"/>
    <mergeCell ref="F856:G856"/>
    <mergeCell ref="H856:I856"/>
    <mergeCell ref="J856:J857"/>
    <mergeCell ref="E855:F855"/>
    <mergeCell ref="E842:F842"/>
    <mergeCell ref="E843:F843"/>
    <mergeCell ref="E844:F844"/>
    <mergeCell ref="H846:I846"/>
    <mergeCell ref="E848:F848"/>
    <mergeCell ref="E849:F849"/>
    <mergeCell ref="E850:F850"/>
    <mergeCell ref="E734:F734"/>
    <mergeCell ref="E740:F740"/>
    <mergeCell ref="E746:F746"/>
    <mergeCell ref="E758:F758"/>
    <mergeCell ref="E770:F770"/>
    <mergeCell ref="H744:I744"/>
    <mergeCell ref="E747:F747"/>
    <mergeCell ref="E748:F748"/>
    <mergeCell ref="H750:I750"/>
    <mergeCell ref="E753:F753"/>
    <mergeCell ref="E754:F754"/>
    <mergeCell ref="H756:I756"/>
    <mergeCell ref="E759:F759"/>
    <mergeCell ref="E760:F760"/>
    <mergeCell ref="H762:I762"/>
    <mergeCell ref="E765:F765"/>
    <mergeCell ref="E766:F766"/>
    <mergeCell ref="H768:I768"/>
    <mergeCell ref="E507:F507"/>
    <mergeCell ref="E508:F508"/>
    <mergeCell ref="E514:F514"/>
    <mergeCell ref="E520:F520"/>
    <mergeCell ref="E492:F492"/>
    <mergeCell ref="H524:I524"/>
    <mergeCell ref="E527:F527"/>
    <mergeCell ref="E528:F528"/>
    <mergeCell ref="H530:I530"/>
    <mergeCell ref="E533:F533"/>
    <mergeCell ref="E534:F534"/>
    <mergeCell ref="E367:F367"/>
    <mergeCell ref="E368:F368"/>
    <mergeCell ref="E369:F369"/>
    <mergeCell ref="E370:F370"/>
    <mergeCell ref="E383:F383"/>
    <mergeCell ref="E384:F384"/>
    <mergeCell ref="E348:F348"/>
    <mergeCell ref="E349:F349"/>
    <mergeCell ref="E350:F350"/>
    <mergeCell ref="E357:F357"/>
    <mergeCell ref="E358:F358"/>
    <mergeCell ref="E359:F359"/>
    <mergeCell ref="E360:F360"/>
    <mergeCell ref="E324:F324"/>
    <mergeCell ref="E325:F325"/>
    <mergeCell ref="E332:F332"/>
    <mergeCell ref="E333:F333"/>
    <mergeCell ref="E334:F334"/>
    <mergeCell ref="E341:F341"/>
    <mergeCell ref="E326:F326"/>
    <mergeCell ref="E327:F327"/>
    <mergeCell ref="E328:F328"/>
    <mergeCell ref="H330:I330"/>
    <mergeCell ref="E335:F335"/>
    <mergeCell ref="E336:F336"/>
    <mergeCell ref="E337:F337"/>
    <mergeCell ref="H339:I339"/>
    <mergeCell ref="E342:F342"/>
    <mergeCell ref="E343:F343"/>
    <mergeCell ref="E344:F344"/>
    <mergeCell ref="H346:I346"/>
    <mergeCell ref="E351:F351"/>
    <mergeCell ref="E352:F352"/>
    <mergeCell ref="E300:F300"/>
    <mergeCell ref="E307:F307"/>
    <mergeCell ref="E308:F308"/>
    <mergeCell ref="E309:F309"/>
    <mergeCell ref="E310:F310"/>
    <mergeCell ref="E317:F317"/>
    <mergeCell ref="E319:F319"/>
    <mergeCell ref="E320:F320"/>
    <mergeCell ref="H322:I322"/>
    <mergeCell ref="H280:I280"/>
    <mergeCell ref="E285:F285"/>
    <mergeCell ref="E286:F286"/>
    <mergeCell ref="E287:F287"/>
    <mergeCell ref="E288:F288"/>
    <mergeCell ref="E289:F289"/>
    <mergeCell ref="E290:F290"/>
    <mergeCell ref="E297:F297"/>
    <mergeCell ref="E298:F298"/>
    <mergeCell ref="E299:F299"/>
    <mergeCell ref="A267:F267"/>
    <mergeCell ref="G267:I267"/>
    <mergeCell ref="A268:F268"/>
    <mergeCell ref="G268:I268"/>
    <mergeCell ref="G269:I269"/>
    <mergeCell ref="G270:I270"/>
    <mergeCell ref="G271:I271"/>
    <mergeCell ref="G272:I272"/>
    <mergeCell ref="G273:I273"/>
    <mergeCell ref="G274:I274"/>
    <mergeCell ref="A275:F275"/>
    <mergeCell ref="G275:I275"/>
    <mergeCell ref="A278:F278"/>
    <mergeCell ref="G278:I278"/>
    <mergeCell ref="A269:F269"/>
    <mergeCell ref="A270:F270"/>
    <mergeCell ref="A271:F271"/>
    <mergeCell ref="G276:I276"/>
    <mergeCell ref="G277:I277"/>
    <mergeCell ref="G250:I250"/>
    <mergeCell ref="G251:I251"/>
    <mergeCell ref="A252:F252"/>
    <mergeCell ref="G252:I252"/>
    <mergeCell ref="A265:F265"/>
    <mergeCell ref="G265:I265"/>
    <mergeCell ref="A266:F266"/>
    <mergeCell ref="G266:I266"/>
    <mergeCell ref="A250:F250"/>
    <mergeCell ref="A251:F251"/>
    <mergeCell ref="G253:I253"/>
    <mergeCell ref="G254:I254"/>
    <mergeCell ref="A255:F255"/>
    <mergeCell ref="G255:I255"/>
    <mergeCell ref="H257:I257"/>
    <mergeCell ref="E259:F259"/>
    <mergeCell ref="E260:F260"/>
    <mergeCell ref="F261:I261"/>
    <mergeCell ref="A246:F246"/>
    <mergeCell ref="G246:I246"/>
    <mergeCell ref="A247:F247"/>
    <mergeCell ref="G247:I247"/>
    <mergeCell ref="A248:F248"/>
    <mergeCell ref="G248:I248"/>
    <mergeCell ref="A249:F249"/>
    <mergeCell ref="G249:I249"/>
    <mergeCell ref="E234:F234"/>
    <mergeCell ref="E235:F235"/>
    <mergeCell ref="A236:A237"/>
    <mergeCell ref="B236:B237"/>
    <mergeCell ref="C236:C237"/>
    <mergeCell ref="D236:D237"/>
    <mergeCell ref="E236:E237"/>
    <mergeCell ref="F236:G236"/>
    <mergeCell ref="H236:I236"/>
    <mergeCell ref="J236:J237"/>
    <mergeCell ref="A242:F242"/>
    <mergeCell ref="G242:I242"/>
    <mergeCell ref="F243:I243"/>
    <mergeCell ref="E219:F219"/>
    <mergeCell ref="E220:F220"/>
    <mergeCell ref="E227:F227"/>
    <mergeCell ref="E221:F221"/>
    <mergeCell ref="E222:F222"/>
    <mergeCell ref="E223:F223"/>
    <mergeCell ref="H225:I225"/>
    <mergeCell ref="E228:F228"/>
    <mergeCell ref="E229:F229"/>
    <mergeCell ref="E230:F230"/>
    <mergeCell ref="H232:I232"/>
    <mergeCell ref="E197:F197"/>
    <mergeCell ref="E198:F198"/>
    <mergeCell ref="E205:F205"/>
    <mergeCell ref="E212:F212"/>
    <mergeCell ref="E199:F199"/>
    <mergeCell ref="E200:F200"/>
    <mergeCell ref="E201:F201"/>
    <mergeCell ref="H203:I203"/>
    <mergeCell ref="E206:F206"/>
    <mergeCell ref="E207:F207"/>
    <mergeCell ref="E208:F208"/>
    <mergeCell ref="H210:I210"/>
    <mergeCell ref="E213:F213"/>
    <mergeCell ref="E214:F214"/>
    <mergeCell ref="E215:F215"/>
    <mergeCell ref="H217:I217"/>
    <mergeCell ref="E183:F183"/>
    <mergeCell ref="E190:F190"/>
    <mergeCell ref="H175:I175"/>
    <mergeCell ref="E177:F177"/>
    <mergeCell ref="E178:F178"/>
    <mergeCell ref="E179:F179"/>
    <mergeCell ref="H181:I181"/>
    <mergeCell ref="E184:F184"/>
    <mergeCell ref="E185:F185"/>
    <mergeCell ref="E186:F186"/>
    <mergeCell ref="H188:I188"/>
    <mergeCell ref="E191:F191"/>
    <mergeCell ref="E192:F192"/>
    <mergeCell ref="E193:F193"/>
    <mergeCell ref="H195:I195"/>
    <mergeCell ref="A164:F164"/>
    <mergeCell ref="G164:I164"/>
    <mergeCell ref="A167:F167"/>
    <mergeCell ref="G167:I167"/>
    <mergeCell ref="A168:F168"/>
    <mergeCell ref="G168:I168"/>
    <mergeCell ref="A169:F169"/>
    <mergeCell ref="G169:I169"/>
    <mergeCell ref="A170:F170"/>
    <mergeCell ref="G170:I170"/>
    <mergeCell ref="A143:F143"/>
    <mergeCell ref="G143:I143"/>
    <mergeCell ref="A144:F144"/>
    <mergeCell ref="G144:I144"/>
    <mergeCell ref="A145:F145"/>
    <mergeCell ref="G145:I145"/>
    <mergeCell ref="A146:F146"/>
    <mergeCell ref="G146:I146"/>
    <mergeCell ref="A147:F147"/>
    <mergeCell ref="G147:I147"/>
    <mergeCell ref="A148:F148"/>
    <mergeCell ref="G148:I148"/>
    <mergeCell ref="H150:I150"/>
    <mergeCell ref="E152:F152"/>
    <mergeCell ref="E153:F153"/>
    <mergeCell ref="E154:F154"/>
    <mergeCell ref="E129:F129"/>
    <mergeCell ref="E130:F130"/>
    <mergeCell ref="E131:F131"/>
    <mergeCell ref="E132:F132"/>
    <mergeCell ref="E133:F133"/>
    <mergeCell ref="E134:F134"/>
    <mergeCell ref="H136:I136"/>
    <mergeCell ref="E138:F138"/>
    <mergeCell ref="E139:F139"/>
    <mergeCell ref="A140:A141"/>
    <mergeCell ref="B140:B141"/>
    <mergeCell ref="C140:C141"/>
    <mergeCell ref="D140:D141"/>
    <mergeCell ref="E140:E141"/>
    <mergeCell ref="F140:G140"/>
    <mergeCell ref="H140:I140"/>
    <mergeCell ref="J140:J141"/>
    <mergeCell ref="E106:F106"/>
    <mergeCell ref="E119:F119"/>
    <mergeCell ref="E120:F120"/>
    <mergeCell ref="E121:F121"/>
    <mergeCell ref="E122:F122"/>
    <mergeCell ref="E107:F107"/>
    <mergeCell ref="E108:F108"/>
    <mergeCell ref="E109:F109"/>
    <mergeCell ref="H111:I111"/>
    <mergeCell ref="E113:F113"/>
    <mergeCell ref="E114:F114"/>
    <mergeCell ref="E115:F115"/>
    <mergeCell ref="H117:I117"/>
    <mergeCell ref="E123:F123"/>
    <mergeCell ref="E124:F124"/>
    <mergeCell ref="E125:F125"/>
    <mergeCell ref="H127:I127"/>
    <mergeCell ref="E87:F87"/>
    <mergeCell ref="E94:F94"/>
    <mergeCell ref="E95:F95"/>
    <mergeCell ref="E96:F96"/>
    <mergeCell ref="E97:F97"/>
    <mergeCell ref="E98:F98"/>
    <mergeCell ref="E99:F99"/>
    <mergeCell ref="E100:F100"/>
    <mergeCell ref="E101:F101"/>
    <mergeCell ref="E102:F102"/>
    <mergeCell ref="E103:F103"/>
    <mergeCell ref="E104:F104"/>
    <mergeCell ref="E105:F105"/>
    <mergeCell ref="E88:F88"/>
    <mergeCell ref="E89:F89"/>
    <mergeCell ref="E90:F90"/>
    <mergeCell ref="H92:I92"/>
    <mergeCell ref="E64:F64"/>
    <mergeCell ref="E65:F65"/>
    <mergeCell ref="E66:F66"/>
    <mergeCell ref="E67:F67"/>
    <mergeCell ref="E86:F86"/>
    <mergeCell ref="E68:F68"/>
    <mergeCell ref="E69:F69"/>
    <mergeCell ref="E70:F70"/>
    <mergeCell ref="H72:I72"/>
    <mergeCell ref="E74:F74"/>
    <mergeCell ref="E75:F75"/>
    <mergeCell ref="E76:F76"/>
    <mergeCell ref="H78:I78"/>
    <mergeCell ref="E80:F80"/>
    <mergeCell ref="E81:F81"/>
    <mergeCell ref="E82:F82"/>
    <mergeCell ref="H84:I84"/>
    <mergeCell ref="E43:F43"/>
    <mergeCell ref="E44:F44"/>
    <mergeCell ref="E45:F45"/>
    <mergeCell ref="H47:I47"/>
    <mergeCell ref="E49:F49"/>
    <mergeCell ref="E50:F50"/>
    <mergeCell ref="E51:F51"/>
    <mergeCell ref="E52:F52"/>
    <mergeCell ref="E53:F53"/>
    <mergeCell ref="E54:F54"/>
    <mergeCell ref="E61:F61"/>
    <mergeCell ref="E62:F62"/>
    <mergeCell ref="E63:F63"/>
    <mergeCell ref="E55:F55"/>
    <mergeCell ref="E56:F56"/>
    <mergeCell ref="E57:F57"/>
    <mergeCell ref="H59:I59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H33:I33"/>
    <mergeCell ref="E35:F35"/>
    <mergeCell ref="E36:F36"/>
    <mergeCell ref="E37:F37"/>
    <mergeCell ref="E38:F38"/>
    <mergeCell ref="E39:F39"/>
    <mergeCell ref="E40:F40"/>
    <mergeCell ref="E41:F41"/>
    <mergeCell ref="E42:F42"/>
    <mergeCell ref="E690:F690"/>
    <mergeCell ref="E691:F691"/>
    <mergeCell ref="E692:F692"/>
    <mergeCell ref="E697:F697"/>
    <mergeCell ref="E698:F698"/>
    <mergeCell ref="H694:I694"/>
    <mergeCell ref="E704:F704"/>
    <mergeCell ref="E674:F674"/>
    <mergeCell ref="E682:F682"/>
    <mergeCell ref="E683:F683"/>
    <mergeCell ref="E675:F675"/>
    <mergeCell ref="E700:F700"/>
    <mergeCell ref="H702:I702"/>
    <mergeCell ref="E705:F705"/>
    <mergeCell ref="E706:F706"/>
    <mergeCell ref="H708:I708"/>
    <mergeCell ref="E647:F647"/>
    <mergeCell ref="E648:F648"/>
    <mergeCell ref="E649:F649"/>
    <mergeCell ref="E650:F650"/>
    <mergeCell ref="E662:F662"/>
    <mergeCell ref="E651:F651"/>
    <mergeCell ref="E659:F659"/>
    <mergeCell ref="E627:F627"/>
    <mergeCell ref="E633:F633"/>
    <mergeCell ref="E640:F640"/>
    <mergeCell ref="E646:F646"/>
    <mergeCell ref="E628:F628"/>
    <mergeCell ref="E629:F629"/>
    <mergeCell ref="H631:I631"/>
    <mergeCell ref="E635:F635"/>
    <mergeCell ref="E636:F636"/>
    <mergeCell ref="H638:I638"/>
    <mergeCell ref="E641:F641"/>
    <mergeCell ref="E642:F642"/>
    <mergeCell ref="E532:F532"/>
    <mergeCell ref="E538:F538"/>
    <mergeCell ref="E539:F539"/>
    <mergeCell ref="E619:F619"/>
    <mergeCell ref="E620:F620"/>
    <mergeCell ref="E593:F593"/>
    <mergeCell ref="E594:F594"/>
    <mergeCell ref="E595:F595"/>
    <mergeCell ref="E601:F601"/>
    <mergeCell ref="E602:F602"/>
    <mergeCell ref="E592:F592"/>
    <mergeCell ref="E565:F565"/>
    <mergeCell ref="E566:F566"/>
    <mergeCell ref="E572:F572"/>
    <mergeCell ref="E573:F573"/>
    <mergeCell ref="E481:F481"/>
    <mergeCell ref="E485:F485"/>
    <mergeCell ref="E486:F486"/>
    <mergeCell ref="E446:F446"/>
    <mergeCell ref="E447:F447"/>
    <mergeCell ref="E448:F448"/>
    <mergeCell ref="E458:F458"/>
    <mergeCell ref="E459:F459"/>
    <mergeCell ref="E460:F460"/>
    <mergeCell ref="E461:F461"/>
    <mergeCell ref="E462:F462"/>
    <mergeCell ref="E468:F468"/>
    <mergeCell ref="E449:F449"/>
    <mergeCell ref="E463:F463"/>
    <mergeCell ref="E464:F464"/>
    <mergeCell ref="H466:I466"/>
    <mergeCell ref="E476:F476"/>
    <mergeCell ref="E477:F477"/>
    <mergeCell ref="H479:I479"/>
    <mergeCell ref="E405:F405"/>
    <mergeCell ref="E406:F406"/>
    <mergeCell ref="E410:F410"/>
    <mergeCell ref="E411:F411"/>
    <mergeCell ref="E412:F412"/>
    <mergeCell ref="E418:F418"/>
    <mergeCell ref="E419:F419"/>
    <mergeCell ref="E420:F420"/>
    <mergeCell ref="E424:F424"/>
    <mergeCell ref="E407:F407"/>
    <mergeCell ref="E469:F469"/>
    <mergeCell ref="E1044:F1044"/>
    <mergeCell ref="E1045:F1045"/>
    <mergeCell ref="E1067:F1067"/>
    <mergeCell ref="E1068:F1068"/>
    <mergeCell ref="E1066:F1066"/>
    <mergeCell ref="E1017:F1017"/>
    <mergeCell ref="E1108:F1108"/>
    <mergeCell ref="E948:F948"/>
    <mergeCell ref="E949:F949"/>
    <mergeCell ref="E954:F954"/>
    <mergeCell ref="E956:F956"/>
    <mergeCell ref="A898:F898"/>
    <mergeCell ref="E985:F985"/>
    <mergeCell ref="E986:F986"/>
    <mergeCell ref="E1087:F1087"/>
    <mergeCell ref="E1088:F1088"/>
    <mergeCell ref="E1089:F1089"/>
    <mergeCell ref="A897:F897"/>
    <mergeCell ref="E1051:F1051"/>
    <mergeCell ref="E1056:F1056"/>
    <mergeCell ref="E1057:F1057"/>
    <mergeCell ref="E1058:F1058"/>
    <mergeCell ref="E392:F392"/>
    <mergeCell ref="E393:F393"/>
    <mergeCell ref="E394:F394"/>
    <mergeCell ref="E395:F395"/>
    <mergeCell ref="E396:F396"/>
    <mergeCell ref="E397:F397"/>
    <mergeCell ref="E398:F398"/>
    <mergeCell ref="E399:F399"/>
    <mergeCell ref="E942:F942"/>
    <mergeCell ref="E425:F425"/>
    <mergeCell ref="E433:F433"/>
    <mergeCell ref="E434:F434"/>
    <mergeCell ref="E435:F435"/>
    <mergeCell ref="E436:F436"/>
    <mergeCell ref="E442:F442"/>
    <mergeCell ref="E470:F470"/>
    <mergeCell ref="E471:F471"/>
    <mergeCell ref="E472:F472"/>
    <mergeCell ref="E473:F473"/>
    <mergeCell ref="E474:F474"/>
    <mergeCell ref="E475:F475"/>
    <mergeCell ref="E483:F483"/>
    <mergeCell ref="E455:F455"/>
    <mergeCell ref="E1031:F1031"/>
    <mergeCell ref="G878:I878"/>
    <mergeCell ref="E421:F421"/>
    <mergeCell ref="E579:F579"/>
    <mergeCell ref="E580:F580"/>
    <mergeCell ref="E422:F422"/>
    <mergeCell ref="E423:F423"/>
    <mergeCell ref="E456:F456"/>
    <mergeCell ref="E498:F498"/>
    <mergeCell ref="E634:F634"/>
    <mergeCell ref="E653:F653"/>
    <mergeCell ref="G7:J8"/>
    <mergeCell ref="A10:J10"/>
    <mergeCell ref="C2:D2"/>
    <mergeCell ref="E2:J2"/>
    <mergeCell ref="C3:D4"/>
    <mergeCell ref="E3:J4"/>
    <mergeCell ref="C5:D5"/>
    <mergeCell ref="C6:D6"/>
    <mergeCell ref="E6:F6"/>
    <mergeCell ref="G6:J6"/>
    <mergeCell ref="E963:F963"/>
    <mergeCell ref="E964:F964"/>
    <mergeCell ref="E965:F965"/>
    <mergeCell ref="E976:F976"/>
    <mergeCell ref="E999:F999"/>
    <mergeCell ref="A9:J9"/>
    <mergeCell ref="E975:F975"/>
    <mergeCell ref="E941:F941"/>
    <mergeCell ref="E716:F716"/>
    <mergeCell ref="E445:F445"/>
    <mergeCell ref="E408:F408"/>
    <mergeCell ref="E409:F409"/>
    <mergeCell ref="E482:F482"/>
    <mergeCell ref="E626:F626"/>
    <mergeCell ref="E526:F526"/>
    <mergeCell ref="E676:F676"/>
    <mergeCell ref="E684:F684"/>
    <mergeCell ref="E696:F696"/>
    <mergeCell ref="E670:F670"/>
    <mergeCell ref="E710:F710"/>
    <mergeCell ref="E540:F540"/>
    <mergeCell ref="E547:F547"/>
    <mergeCell ref="E548:F548"/>
    <mergeCell ref="E549:F549"/>
    <mergeCell ref="E550:F550"/>
    <mergeCell ref="E551:F551"/>
    <mergeCell ref="E552:F552"/>
    <mergeCell ref="E558:F558"/>
    <mergeCell ref="E559:F559"/>
    <mergeCell ref="E541:F541"/>
    <mergeCell ref="E11:F11"/>
    <mergeCell ref="E484:F484"/>
    <mergeCell ref="E604:F604"/>
    <mergeCell ref="E586:F586"/>
    <mergeCell ref="E661:F661"/>
    <mergeCell ref="E668:F668"/>
    <mergeCell ref="E669:F669"/>
    <mergeCell ref="E603:F603"/>
    <mergeCell ref="E606:F606"/>
    <mergeCell ref="E652:F652"/>
    <mergeCell ref="E660:F660"/>
    <mergeCell ref="E605:F605"/>
    <mergeCell ref="E443:F443"/>
    <mergeCell ref="E431:F431"/>
    <mergeCell ref="E432:F432"/>
    <mergeCell ref="E444:F444"/>
    <mergeCell ref="E457:F457"/>
    <mergeCell ref="E506:F506"/>
    <mergeCell ref="E499:F499"/>
    <mergeCell ref="E505:F505"/>
    <mergeCell ref="E612:F612"/>
    <mergeCell ref="E613:F613"/>
    <mergeCell ref="H932:I932"/>
    <mergeCell ref="E955:F955"/>
    <mergeCell ref="E961:F961"/>
    <mergeCell ref="E943:F943"/>
    <mergeCell ref="E1013:F1013"/>
    <mergeCell ref="E1023:F1023"/>
    <mergeCell ref="E1008:F1008"/>
    <mergeCell ref="E1012:F1012"/>
    <mergeCell ref="E1007:F1007"/>
    <mergeCell ref="E1000:F1000"/>
    <mergeCell ref="E953:F953"/>
    <mergeCell ref="E966:F966"/>
    <mergeCell ref="E967:F967"/>
    <mergeCell ref="E951:F951"/>
    <mergeCell ref="E952:F952"/>
    <mergeCell ref="E997:F997"/>
    <mergeCell ref="E962:F962"/>
    <mergeCell ref="E1080:F1080"/>
    <mergeCell ref="E1059:F1059"/>
    <mergeCell ref="E1090:F1090"/>
    <mergeCell ref="E1094:F1094"/>
    <mergeCell ref="E1095:F1095"/>
    <mergeCell ref="E1060:F1060"/>
    <mergeCell ref="E1061:F1061"/>
    <mergeCell ref="E1062:F1062"/>
    <mergeCell ref="H1064:I1064"/>
    <mergeCell ref="E1073:F1073"/>
    <mergeCell ref="E1074:F1074"/>
    <mergeCell ref="H1078:I1078"/>
    <mergeCell ref="E1081:F1081"/>
    <mergeCell ref="E1082:F1082"/>
    <mergeCell ref="H1053:I1053"/>
    <mergeCell ref="E1083:F1083"/>
    <mergeCell ref="H1085:I1085"/>
    <mergeCell ref="H1092:I1092"/>
    <mergeCell ref="E1134:F1134"/>
    <mergeCell ref="E1135:F1135"/>
    <mergeCell ref="E1136:F1136"/>
    <mergeCell ref="E1146:F1146"/>
    <mergeCell ref="E1147:F1147"/>
    <mergeCell ref="E1148:F1148"/>
    <mergeCell ref="E1140:F1140"/>
    <mergeCell ref="E1141:F1141"/>
    <mergeCell ref="E1149:F1149"/>
    <mergeCell ref="E1142:F1142"/>
    <mergeCell ref="H1144:I1144"/>
    <mergeCell ref="E1150:F1150"/>
    <mergeCell ref="E1151:F1151"/>
    <mergeCell ref="E1159:F1159"/>
    <mergeCell ref="E1160:F1160"/>
    <mergeCell ref="E1161:F1161"/>
    <mergeCell ref="E1162:F1162"/>
    <mergeCell ref="E1163:F1163"/>
    <mergeCell ref="E1164:F1164"/>
    <mergeCell ref="E1152:F1152"/>
    <mergeCell ref="E1153:F1153"/>
    <mergeCell ref="E1154:F1154"/>
    <mergeCell ref="E1165:F1165"/>
    <mergeCell ref="E1166:F1166"/>
    <mergeCell ref="E1167:F1167"/>
    <mergeCell ref="E1155:F1155"/>
    <mergeCell ref="H1157:I1157"/>
    <mergeCell ref="E1168:F1168"/>
    <mergeCell ref="E1172:F1172"/>
    <mergeCell ref="E1176:F1176"/>
    <mergeCell ref="E1177:F1177"/>
    <mergeCell ref="E1178:F1178"/>
    <mergeCell ref="E1179:F1179"/>
    <mergeCell ref="E1180:F1180"/>
    <mergeCell ref="E1186:F1186"/>
    <mergeCell ref="E1187:F1187"/>
    <mergeCell ref="E1188:F1188"/>
    <mergeCell ref="E1192:F1192"/>
    <mergeCell ref="E1173:F1173"/>
    <mergeCell ref="E1174:F1174"/>
    <mergeCell ref="E1175:F1175"/>
    <mergeCell ref="E1185:F1185"/>
    <mergeCell ref="E1189:F1189"/>
    <mergeCell ref="E1190:F1190"/>
    <mergeCell ref="E1191:F1191"/>
    <mergeCell ref="E1193:F1193"/>
    <mergeCell ref="E1198:F1198"/>
    <mergeCell ref="E1199:F1199"/>
    <mergeCell ref="E1200:F1200"/>
    <mergeCell ref="E1204:F1204"/>
    <mergeCell ref="E1205:F1205"/>
    <mergeCell ref="E1206:F1206"/>
    <mergeCell ref="E1211:F1211"/>
    <mergeCell ref="E1212:F1212"/>
    <mergeCell ref="E1213:F1213"/>
    <mergeCell ref="E1214:F1214"/>
    <mergeCell ref="E1215:F1215"/>
    <mergeCell ref="E1201:F1201"/>
    <mergeCell ref="E1202:F1202"/>
    <mergeCell ref="E1203:F1203"/>
    <mergeCell ref="E1216:F1216"/>
    <mergeCell ref="E1217:F1217"/>
    <mergeCell ref="E1218:F1218"/>
    <mergeCell ref="E1219:F1219"/>
    <mergeCell ref="E1224:F1224"/>
    <mergeCell ref="E1225:F1225"/>
    <mergeCell ref="E1226:F1226"/>
    <mergeCell ref="E1227:F1227"/>
    <mergeCell ref="E1231:F1231"/>
    <mergeCell ref="E1232:F1232"/>
    <mergeCell ref="E1233:F1233"/>
    <mergeCell ref="E1237:F1237"/>
    <mergeCell ref="E1241:F1241"/>
    <mergeCell ref="E1249:F1249"/>
    <mergeCell ref="E1247:F1247"/>
    <mergeCell ref="E1248:F1248"/>
    <mergeCell ref="E1255:F1255"/>
    <mergeCell ref="E1261:F1261"/>
    <mergeCell ref="E1245:F1245"/>
    <mergeCell ref="E1246:F1246"/>
    <mergeCell ref="E1250:F1250"/>
    <mergeCell ref="E1251:F1251"/>
    <mergeCell ref="H1253:I1253"/>
    <mergeCell ref="E1256:F1256"/>
    <mergeCell ref="E1257:F1257"/>
    <mergeCell ref="H1259:I1259"/>
    <mergeCell ref="E1292:F1292"/>
    <mergeCell ref="E1273:F1273"/>
    <mergeCell ref="E1274:F1274"/>
    <mergeCell ref="E1279:F1279"/>
    <mergeCell ref="E1280:F1280"/>
    <mergeCell ref="E1284:F1284"/>
    <mergeCell ref="E1285:F1285"/>
    <mergeCell ref="E1286:F1286"/>
    <mergeCell ref="E1287:F1287"/>
    <mergeCell ref="E1267:F1267"/>
    <mergeCell ref="E722:F722"/>
    <mergeCell ref="E728:F728"/>
    <mergeCell ref="E752:F752"/>
    <mergeCell ref="E764:F764"/>
    <mergeCell ref="E788:F788"/>
    <mergeCell ref="E776:F776"/>
    <mergeCell ref="E782:F782"/>
    <mergeCell ref="E794:F794"/>
    <mergeCell ref="E800:F800"/>
    <mergeCell ref="E806:F806"/>
    <mergeCell ref="E812:F812"/>
    <mergeCell ref="E818:F818"/>
    <mergeCell ref="H804:I804"/>
    <mergeCell ref="E807:F807"/>
    <mergeCell ref="E808:F808"/>
    <mergeCell ref="H810:I810"/>
    <mergeCell ref="E813:F813"/>
    <mergeCell ref="E814:F814"/>
    <mergeCell ref="H816:I816"/>
    <mergeCell ref="E819:F819"/>
    <mergeCell ref="E820:F820"/>
    <mergeCell ref="H822:I822"/>
    <mergeCell ref="E824:F824"/>
    <mergeCell ref="E836:F836"/>
    <mergeCell ref="E830:F830"/>
    <mergeCell ref="E825:F825"/>
    <mergeCell ref="E826:F826"/>
    <mergeCell ref="H828:I828"/>
    <mergeCell ref="E831:F831"/>
    <mergeCell ref="E832:F832"/>
    <mergeCell ref="H834:I834"/>
    <mergeCell ref="E837:F837"/>
    <mergeCell ref="E838:F838"/>
    <mergeCell ref="H840:I840"/>
    <mergeCell ref="E974:F974"/>
    <mergeCell ref="E977:F977"/>
    <mergeCell ref="E978:F978"/>
    <mergeCell ref="A860:F860"/>
    <mergeCell ref="G860:I860"/>
    <mergeCell ref="A863:F863"/>
    <mergeCell ref="G863:I863"/>
    <mergeCell ref="A864:F864"/>
    <mergeCell ref="G912:I912"/>
    <mergeCell ref="A921:F921"/>
    <mergeCell ref="E939:F939"/>
    <mergeCell ref="E940:F940"/>
    <mergeCell ref="E950:F950"/>
  </mergeCells>
  <pageMargins left="0.5" right="0.5" top="1" bottom="1" header="0.5" footer="0.5"/>
  <pageSetup paperSize="9" scale="46" fitToHeight="0" orientation="portrait" r:id="rId1"/>
  <headerFooter>
    <oddHeader xml:space="preserve">&amp;L </oddHeader>
    <oddFooter xml:space="preserve">&amp;L </oddFooter>
  </headerFooter>
  <rowBreaks count="19" manualBreakCount="19">
    <brk id="59" max="9" man="1"/>
    <brk id="127" max="9" man="1"/>
    <brk id="203" max="9" man="1"/>
    <brk id="284" max="9" man="1"/>
    <brk id="356" max="9" man="1"/>
    <brk id="430" max="9" man="1"/>
    <brk id="504" max="9" man="1"/>
    <brk id="557" max="9" man="1"/>
    <brk id="611" max="9" man="1"/>
    <brk id="679" max="9" man="1"/>
    <brk id="769" max="9" man="1"/>
    <brk id="853" max="9" man="1"/>
    <brk id="904" max="9" man="1"/>
    <brk id="972" max="9" man="1"/>
    <brk id="1042" max="9" man="1"/>
    <brk id="1093" max="9" man="1"/>
    <brk id="1158" max="9" man="1"/>
    <brk id="1223" max="9" man="1"/>
    <brk id="129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BreakPreview" zoomScale="70" zoomScaleNormal="70" zoomScaleSheetLayoutView="70" zoomScalePageLayoutView="70" workbookViewId="0">
      <selection activeCell="F32" sqref="F32"/>
    </sheetView>
  </sheetViews>
  <sheetFormatPr defaultRowHeight="14.25" x14ac:dyDescent="0.2"/>
  <cols>
    <col min="2" max="2" width="18.625" customWidth="1"/>
    <col min="3" max="3" width="36" customWidth="1"/>
    <col min="4" max="4" width="18.625" customWidth="1"/>
    <col min="5" max="12" width="20.625" customWidth="1"/>
    <col min="13" max="13" width="9" style="119"/>
  </cols>
  <sheetData>
    <row r="1" spans="1:13" x14ac:dyDescent="0.2">
      <c r="A1" s="1"/>
      <c r="B1" s="1"/>
      <c r="C1" s="1"/>
      <c r="D1" s="1"/>
      <c r="E1" s="1"/>
      <c r="F1" s="1"/>
      <c r="G1" s="2"/>
      <c r="H1" s="1"/>
      <c r="I1" s="1"/>
      <c r="J1" s="1"/>
      <c r="K1" s="1"/>
      <c r="L1" s="1"/>
    </row>
    <row r="2" spans="1:13" ht="26.25" x14ac:dyDescent="0.2">
      <c r="A2" s="3"/>
      <c r="B2" s="4"/>
      <c r="C2" s="5"/>
      <c r="D2" s="338" t="s">
        <v>84</v>
      </c>
      <c r="E2" s="338"/>
      <c r="F2" s="338"/>
      <c r="G2" s="338"/>
      <c r="H2" s="338"/>
      <c r="I2" s="338"/>
      <c r="J2" s="338"/>
      <c r="K2" s="338"/>
      <c r="L2" s="338"/>
    </row>
    <row r="3" spans="1:13" ht="33" customHeight="1" x14ac:dyDescent="0.2">
      <c r="A3" s="3"/>
      <c r="B3" s="4"/>
      <c r="C3" s="6"/>
      <c r="D3" s="339" t="str">
        <f>'Orçamento Sintético'!E3</f>
        <v>RECUPERAÇÃO ESTRUTURAL DO CAIS DE SÃO JOSÉ DE RIBAMAR</v>
      </c>
      <c r="E3" s="340"/>
      <c r="F3" s="340"/>
      <c r="G3" s="341"/>
      <c r="H3" s="7"/>
      <c r="I3" s="7"/>
      <c r="J3" s="7"/>
      <c r="K3" s="7"/>
      <c r="L3" s="7"/>
    </row>
    <row r="4" spans="1:13" ht="43.5" customHeight="1" x14ac:dyDescent="0.2">
      <c r="A4" s="3"/>
      <c r="B4" s="4"/>
      <c r="C4" s="6"/>
      <c r="D4" s="340"/>
      <c r="E4" s="340"/>
      <c r="F4" s="340"/>
      <c r="G4" s="341"/>
      <c r="H4" s="7"/>
      <c r="I4" s="7"/>
      <c r="J4" s="7"/>
      <c r="K4" s="7"/>
      <c r="L4" s="7"/>
    </row>
    <row r="5" spans="1:13" ht="26.25" x14ac:dyDescent="0.2">
      <c r="A5" s="3"/>
      <c r="B5" s="4"/>
      <c r="C5" s="8"/>
      <c r="D5" s="9" t="s">
        <v>85</v>
      </c>
      <c r="E5" s="184" t="s">
        <v>566</v>
      </c>
      <c r="F5" s="10"/>
      <c r="G5" s="11"/>
      <c r="H5" s="10" t="s">
        <v>86</v>
      </c>
      <c r="I5" s="11">
        <f>'Orçamento Sintético'!H5</f>
        <v>44054</v>
      </c>
      <c r="J5" s="10"/>
      <c r="K5" s="10" t="s">
        <v>87</v>
      </c>
      <c r="L5" s="10">
        <f>'Orçamento Sintético'!J5</f>
        <v>2</v>
      </c>
    </row>
    <row r="6" spans="1:13" x14ac:dyDescent="0.2">
      <c r="A6" s="3"/>
      <c r="B6" s="4"/>
      <c r="C6" s="12"/>
      <c r="D6" s="13"/>
      <c r="E6" s="13"/>
      <c r="F6" s="14"/>
      <c r="G6" s="15"/>
      <c r="H6" s="1"/>
      <c r="I6" s="1"/>
      <c r="J6" s="1"/>
      <c r="K6" s="1"/>
      <c r="L6" s="1"/>
    </row>
    <row r="7" spans="1:13" ht="21" x14ac:dyDescent="0.2">
      <c r="A7" s="16"/>
      <c r="B7" s="346" t="s">
        <v>88</v>
      </c>
      <c r="C7" s="346"/>
      <c r="D7" s="346"/>
      <c r="E7" s="346"/>
      <c r="F7" s="346"/>
      <c r="G7" s="346"/>
      <c r="H7" s="346"/>
      <c r="I7" s="346"/>
      <c r="J7" s="346"/>
      <c r="K7" s="346"/>
      <c r="L7" s="346"/>
    </row>
    <row r="8" spans="1:13" ht="21" x14ac:dyDescent="0.2">
      <c r="A8" s="17"/>
      <c r="B8" s="78"/>
      <c r="C8" s="78"/>
      <c r="D8" s="78"/>
      <c r="E8" s="78"/>
      <c r="F8" s="353"/>
      <c r="G8" s="353"/>
      <c r="H8" s="353"/>
      <c r="I8" s="353"/>
      <c r="J8" s="353"/>
      <c r="K8" s="143"/>
      <c r="L8" s="144"/>
    </row>
    <row r="9" spans="1:13" ht="21" thickBot="1" x14ac:dyDescent="0.25">
      <c r="A9" s="18"/>
      <c r="B9" s="145" t="s">
        <v>89</v>
      </c>
      <c r="C9" s="145" t="s">
        <v>90</v>
      </c>
      <c r="D9" s="145" t="s">
        <v>91</v>
      </c>
      <c r="E9" s="146" t="s">
        <v>92</v>
      </c>
      <c r="F9" s="146" t="s">
        <v>93</v>
      </c>
      <c r="G9" s="146" t="s">
        <v>94</v>
      </c>
      <c r="H9" s="146" t="s">
        <v>95</v>
      </c>
      <c r="I9" s="146" t="s">
        <v>96</v>
      </c>
      <c r="J9" s="146" t="s">
        <v>97</v>
      </c>
      <c r="K9" s="146" t="s">
        <v>98</v>
      </c>
      <c r="L9" s="146" t="s">
        <v>99</v>
      </c>
    </row>
    <row r="10" spans="1:13" ht="16.5" thickBot="1" x14ac:dyDescent="0.3">
      <c r="A10" s="19"/>
      <c r="B10" s="354" t="s">
        <v>100</v>
      </c>
      <c r="C10" s="355" t="s">
        <v>9</v>
      </c>
      <c r="D10" s="136">
        <f>'Orçamento Sintético'!G11</f>
        <v>1832783.5800000003</v>
      </c>
      <c r="E10" s="147">
        <f>E11*$D$10</f>
        <v>793595.29014000017</v>
      </c>
      <c r="F10" s="147">
        <f t="shared" ref="F10:L10" si="0">F11*$D$10</f>
        <v>386534.05702200008</v>
      </c>
      <c r="G10" s="147">
        <f t="shared" si="0"/>
        <v>67812.992460000009</v>
      </c>
      <c r="H10" s="147">
        <f t="shared" si="0"/>
        <v>87790.333482000016</v>
      </c>
      <c r="I10" s="147">
        <f t="shared" si="0"/>
        <v>107584.39614600003</v>
      </c>
      <c r="J10" s="147">
        <f t="shared" si="0"/>
        <v>107584.39614600003</v>
      </c>
      <c r="K10" s="147">
        <f t="shared" si="0"/>
        <v>107584.39614600003</v>
      </c>
      <c r="L10" s="147">
        <f t="shared" si="0"/>
        <v>174297.71845800005</v>
      </c>
    </row>
    <row r="11" spans="1:13" ht="16.5" thickBot="1" x14ac:dyDescent="0.25">
      <c r="A11" s="19"/>
      <c r="B11" s="348"/>
      <c r="C11" s="350"/>
      <c r="D11" s="157">
        <f>D10/$D$17</f>
        <v>0.59284466117396528</v>
      </c>
      <c r="E11" s="148">
        <v>0.433</v>
      </c>
      <c r="F11" s="148">
        <v>0.2109</v>
      </c>
      <c r="G11" s="148">
        <v>3.6999999999999998E-2</v>
      </c>
      <c r="H11" s="148">
        <v>4.7899999999999998E-2</v>
      </c>
      <c r="I11" s="148">
        <v>5.8700000000000002E-2</v>
      </c>
      <c r="J11" s="148">
        <v>5.8700000000000002E-2</v>
      </c>
      <c r="K11" s="148">
        <v>5.8700000000000002E-2</v>
      </c>
      <c r="L11" s="148">
        <v>9.5100000000000004E-2</v>
      </c>
      <c r="M11" s="211"/>
    </row>
    <row r="12" spans="1:13" ht="16.5" thickBot="1" x14ac:dyDescent="0.3">
      <c r="A12" s="19"/>
      <c r="B12" s="347" t="s">
        <v>101</v>
      </c>
      <c r="C12" s="349" t="s">
        <v>318</v>
      </c>
      <c r="D12" s="137">
        <f>'Orçamento Sintético'!G26</f>
        <v>1096772.3299999998</v>
      </c>
      <c r="E12" s="158"/>
      <c r="F12" s="147">
        <f>F13*$D$12</f>
        <v>182722.27017799998</v>
      </c>
      <c r="G12" s="147">
        <f t="shared" ref="G12:K12" si="1">G13*$D$12</f>
        <v>182831.94741099997</v>
      </c>
      <c r="H12" s="147">
        <f t="shared" si="1"/>
        <v>182831.94741099997</v>
      </c>
      <c r="I12" s="147">
        <f t="shared" si="1"/>
        <v>182831.94741099997</v>
      </c>
      <c r="J12" s="147">
        <f t="shared" si="1"/>
        <v>182831.94741099997</v>
      </c>
      <c r="K12" s="147">
        <f t="shared" si="1"/>
        <v>182722.27017799998</v>
      </c>
      <c r="L12" s="144"/>
      <c r="M12" s="298"/>
    </row>
    <row r="13" spans="1:13" ht="16.5" thickBot="1" x14ac:dyDescent="0.25">
      <c r="A13" s="19"/>
      <c r="B13" s="348"/>
      <c r="C13" s="350"/>
      <c r="D13" s="157">
        <f>D12/$D$17</f>
        <v>0.35476944875500804</v>
      </c>
      <c r="E13" s="148"/>
      <c r="F13" s="148">
        <v>0.1666</v>
      </c>
      <c r="G13" s="148">
        <v>0.16669999999999999</v>
      </c>
      <c r="H13" s="148">
        <v>0.16669999999999999</v>
      </c>
      <c r="I13" s="148">
        <v>0.16669999999999999</v>
      </c>
      <c r="J13" s="148">
        <v>0.16669999999999999</v>
      </c>
      <c r="K13" s="148">
        <v>0.1666</v>
      </c>
      <c r="L13" s="148"/>
    </row>
    <row r="14" spans="1:13" ht="16.5" thickBot="1" x14ac:dyDescent="0.3">
      <c r="A14" s="19"/>
      <c r="B14" s="347" t="s">
        <v>102</v>
      </c>
      <c r="C14" s="349" t="s">
        <v>319</v>
      </c>
      <c r="D14" s="137">
        <f>'Orçamento Sintético'!G67</f>
        <v>161951.36000000002</v>
      </c>
      <c r="E14" s="149"/>
      <c r="F14" s="147">
        <f>F15*$D$14</f>
        <v>10089.569728</v>
      </c>
      <c r="G14" s="147">
        <f t="shared" ref="G14:L14" si="2">G15*$D$14</f>
        <v>26446.657088000004</v>
      </c>
      <c r="H14" s="147">
        <f t="shared" si="2"/>
        <v>26462.852224000002</v>
      </c>
      <c r="I14" s="147">
        <f t="shared" si="2"/>
        <v>26462.852224000002</v>
      </c>
      <c r="J14" s="147">
        <f t="shared" si="2"/>
        <v>26462.852224000002</v>
      </c>
      <c r="K14" s="147">
        <f t="shared" si="2"/>
        <v>26462.852224000002</v>
      </c>
      <c r="L14" s="147">
        <f t="shared" si="2"/>
        <v>19563.724288000001</v>
      </c>
      <c r="M14" s="299"/>
    </row>
    <row r="15" spans="1:13" ht="16.5" thickBot="1" x14ac:dyDescent="0.25">
      <c r="A15" s="19"/>
      <c r="B15" s="348"/>
      <c r="C15" s="350"/>
      <c r="D15" s="157">
        <f>D14/$D$17</f>
        <v>5.2385890071026751E-2</v>
      </c>
      <c r="E15" s="148"/>
      <c r="F15" s="148">
        <v>6.2300000000000001E-2</v>
      </c>
      <c r="G15" s="148">
        <v>0.1633</v>
      </c>
      <c r="H15" s="148">
        <v>0.16339999999999999</v>
      </c>
      <c r="I15" s="148">
        <v>0.16339999999999999</v>
      </c>
      <c r="J15" s="148">
        <v>0.16339999999999999</v>
      </c>
      <c r="K15" s="148">
        <v>0.16339999999999999</v>
      </c>
      <c r="L15" s="148">
        <v>0.1208</v>
      </c>
    </row>
    <row r="16" spans="1:13" ht="15.75" x14ac:dyDescent="0.2">
      <c r="A16" s="19"/>
      <c r="B16" s="150"/>
      <c r="C16" s="151"/>
      <c r="D16" s="133"/>
      <c r="E16" s="133"/>
      <c r="F16" s="134"/>
      <c r="G16" s="134"/>
      <c r="H16" s="134"/>
      <c r="I16" s="152"/>
      <c r="J16" s="152"/>
      <c r="K16" s="153"/>
      <c r="L16" s="144"/>
    </row>
    <row r="17" spans="1:12" ht="15.75" x14ac:dyDescent="0.2">
      <c r="A17" s="19"/>
      <c r="B17" s="351" t="s">
        <v>103</v>
      </c>
      <c r="C17" s="352"/>
      <c r="D17" s="139">
        <f>'Orçamento Sintético'!I73</f>
        <v>3091507.27</v>
      </c>
      <c r="E17" s="140">
        <f>SUM(E10,E12,E14)</f>
        <v>793595.29014000017</v>
      </c>
      <c r="F17" s="140">
        <f>SUM(F10,F12,F14)</f>
        <v>579345.89692800003</v>
      </c>
      <c r="G17" s="140">
        <f t="shared" ref="G17:L17" si="3">SUM(G10,G12,G14)</f>
        <v>277091.59695899999</v>
      </c>
      <c r="H17" s="140">
        <f t="shared" si="3"/>
        <v>297085.13311699999</v>
      </c>
      <c r="I17" s="140">
        <f t="shared" si="3"/>
        <v>316879.19578099996</v>
      </c>
      <c r="J17" s="140">
        <f t="shared" si="3"/>
        <v>316879.19578099996</v>
      </c>
      <c r="K17" s="140">
        <f t="shared" si="3"/>
        <v>316769.51854800002</v>
      </c>
      <c r="L17" s="140">
        <f t="shared" si="3"/>
        <v>193861.44274600004</v>
      </c>
    </row>
    <row r="18" spans="1:12" ht="15.75" x14ac:dyDescent="0.2">
      <c r="A18" s="19"/>
      <c r="B18" s="351"/>
      <c r="C18" s="352"/>
      <c r="D18" s="142">
        <f>D17/$D$17</f>
        <v>1</v>
      </c>
      <c r="E18" s="159">
        <f>E17/$D$17</f>
        <v>0.25670173828832699</v>
      </c>
      <c r="F18" s="159">
        <f t="shared" ref="F18:L18" si="4">F17/$D$17</f>
        <v>0.18739917015559857</v>
      </c>
      <c r="G18" s="159">
        <f t="shared" si="4"/>
        <v>8.9629935419495224E-2</v>
      </c>
      <c r="H18" s="159">
        <f t="shared" si="4"/>
        <v>9.6097180815298541E-2</v>
      </c>
      <c r="I18" s="159">
        <f t="shared" si="4"/>
        <v>0.10249990315597736</v>
      </c>
      <c r="J18" s="159">
        <f t="shared" si="4"/>
        <v>0.10249990315597736</v>
      </c>
      <c r="K18" s="159">
        <f t="shared" si="4"/>
        <v>0.10246442621110188</v>
      </c>
      <c r="L18" s="159">
        <f t="shared" si="4"/>
        <v>6.2707742798224136E-2</v>
      </c>
    </row>
    <row r="19" spans="1:12" ht="15.75" x14ac:dyDescent="0.2">
      <c r="A19" s="19"/>
      <c r="B19" s="154"/>
      <c r="C19" s="154"/>
      <c r="D19" s="155"/>
      <c r="E19" s="155"/>
      <c r="F19" s="156"/>
      <c r="G19" s="156"/>
      <c r="H19" s="156"/>
      <c r="I19" s="152"/>
      <c r="J19" s="152"/>
      <c r="K19" s="153"/>
      <c r="L19" s="144"/>
    </row>
    <row r="20" spans="1:12" ht="15.75" x14ac:dyDescent="0.2">
      <c r="A20" s="19"/>
      <c r="B20" s="342" t="s">
        <v>104</v>
      </c>
      <c r="C20" s="343"/>
      <c r="D20" s="138"/>
      <c r="E20" s="140">
        <f>E17</f>
        <v>793595.29014000017</v>
      </c>
      <c r="F20" s="140">
        <f>E20+F17</f>
        <v>1372941.1870680002</v>
      </c>
      <c r="G20" s="140">
        <f t="shared" ref="G20:L20" si="5">F20+G17</f>
        <v>1650032.7840270002</v>
      </c>
      <c r="H20" s="140">
        <f t="shared" si="5"/>
        <v>1947117.9171440001</v>
      </c>
      <c r="I20" s="140">
        <f t="shared" si="5"/>
        <v>2263997.112925</v>
      </c>
      <c r="J20" s="140">
        <f t="shared" si="5"/>
        <v>2580876.308706</v>
      </c>
      <c r="K20" s="140">
        <f t="shared" si="5"/>
        <v>2897645.8272540001</v>
      </c>
      <c r="L20" s="140">
        <f t="shared" si="5"/>
        <v>3091507.27</v>
      </c>
    </row>
    <row r="21" spans="1:12" ht="15.75" x14ac:dyDescent="0.2">
      <c r="A21" s="19"/>
      <c r="B21" s="344" t="s">
        <v>105</v>
      </c>
      <c r="C21" s="345"/>
      <c r="D21" s="141"/>
      <c r="E21" s="159">
        <f>E18</f>
        <v>0.25670173828832699</v>
      </c>
      <c r="F21" s="159">
        <f>E21+F18</f>
        <v>0.44410090844392558</v>
      </c>
      <c r="G21" s="159">
        <f t="shared" ref="G21:L21" si="6">F21+G18</f>
        <v>0.53373084386342085</v>
      </c>
      <c r="H21" s="159">
        <f t="shared" si="6"/>
        <v>0.62982802467871934</v>
      </c>
      <c r="I21" s="159">
        <f t="shared" si="6"/>
        <v>0.73232792783469669</v>
      </c>
      <c r="J21" s="159">
        <f t="shared" si="6"/>
        <v>0.83482783099067404</v>
      </c>
      <c r="K21" s="159">
        <f t="shared" si="6"/>
        <v>0.93729225720177589</v>
      </c>
      <c r="L21" s="159">
        <f t="shared" si="6"/>
        <v>1</v>
      </c>
    </row>
    <row r="22" spans="1:12" s="119" customFormat="1" ht="15" x14ac:dyDescent="0.2">
      <c r="A22" s="135"/>
      <c r="K22" s="135"/>
    </row>
    <row r="23" spans="1:12" ht="15" x14ac:dyDescent="0.2">
      <c r="A23" s="19"/>
    </row>
    <row r="24" spans="1:12" ht="15" x14ac:dyDescent="0.2">
      <c r="A24" s="19"/>
    </row>
    <row r="25" spans="1:12" ht="15" x14ac:dyDescent="0.2">
      <c r="A25" s="19"/>
    </row>
    <row r="26" spans="1:12" ht="15" x14ac:dyDescent="0.2">
      <c r="A26" s="19"/>
    </row>
    <row r="27" spans="1:12" ht="15" x14ac:dyDescent="0.2">
      <c r="A27" s="19"/>
    </row>
    <row r="28" spans="1:12" ht="15" x14ac:dyDescent="0.2">
      <c r="A28" s="19"/>
    </row>
    <row r="29" spans="1:12" ht="15" x14ac:dyDescent="0.2">
      <c r="A29" s="19"/>
    </row>
    <row r="30" spans="1:12" ht="15" x14ac:dyDescent="0.2">
      <c r="A30" s="19"/>
    </row>
    <row r="31" spans="1:12" ht="15" x14ac:dyDescent="0.2">
      <c r="A31" s="19"/>
    </row>
    <row r="32" spans="1:12" ht="15" x14ac:dyDescent="0.2">
      <c r="A32" s="19"/>
    </row>
    <row r="33" spans="1:1" ht="15" x14ac:dyDescent="0.2">
      <c r="A33" s="19"/>
    </row>
    <row r="34" spans="1:1" ht="15" x14ac:dyDescent="0.2">
      <c r="A34" s="19"/>
    </row>
    <row r="35" spans="1:1" ht="15" x14ac:dyDescent="0.2">
      <c r="A35" s="19"/>
    </row>
    <row r="36" spans="1:1" ht="15" x14ac:dyDescent="0.2">
      <c r="A36" s="19"/>
    </row>
    <row r="37" spans="1:1" ht="15" x14ac:dyDescent="0.2">
      <c r="A37" s="19"/>
    </row>
    <row r="38" spans="1:1" ht="15" x14ac:dyDescent="0.2">
      <c r="A38" s="19"/>
    </row>
    <row r="39" spans="1:1" ht="15" x14ac:dyDescent="0.2">
      <c r="A39" s="19"/>
    </row>
    <row r="40" spans="1:1" ht="15" x14ac:dyDescent="0.2">
      <c r="A40" s="19"/>
    </row>
    <row r="41" spans="1:1" ht="15" x14ac:dyDescent="0.2">
      <c r="A41" s="19"/>
    </row>
    <row r="42" spans="1:1" ht="15" x14ac:dyDescent="0.2">
      <c r="A42" s="19"/>
    </row>
    <row r="43" spans="1:1" ht="15" x14ac:dyDescent="0.2">
      <c r="A43" s="19"/>
    </row>
    <row r="44" spans="1:1" ht="15" x14ac:dyDescent="0.2">
      <c r="A44" s="19"/>
    </row>
    <row r="45" spans="1:1" ht="15" x14ac:dyDescent="0.2">
      <c r="A45" s="19"/>
    </row>
    <row r="46" spans="1:1" ht="15" x14ac:dyDescent="0.2">
      <c r="A46" s="19"/>
    </row>
    <row r="47" spans="1:1" ht="15" x14ac:dyDescent="0.2">
      <c r="A47" s="19"/>
    </row>
    <row r="48" spans="1:1" ht="15" x14ac:dyDescent="0.2">
      <c r="A48" s="19"/>
    </row>
    <row r="49" spans="1:1" ht="15" x14ac:dyDescent="0.2">
      <c r="A49" s="19"/>
    </row>
    <row r="50" spans="1:1" ht="15" x14ac:dyDescent="0.2">
      <c r="A50" s="19"/>
    </row>
    <row r="51" spans="1:1" ht="15" x14ac:dyDescent="0.2">
      <c r="A51" s="19"/>
    </row>
    <row r="52" spans="1:1" ht="15" x14ac:dyDescent="0.2">
      <c r="A52" s="19"/>
    </row>
  </sheetData>
  <mergeCells count="13">
    <mergeCell ref="D2:L2"/>
    <mergeCell ref="D3:G4"/>
    <mergeCell ref="B20:C20"/>
    <mergeCell ref="B21:C21"/>
    <mergeCell ref="B7:L7"/>
    <mergeCell ref="B12:B13"/>
    <mergeCell ref="C12:C13"/>
    <mergeCell ref="B14:B15"/>
    <mergeCell ref="C14:C15"/>
    <mergeCell ref="B17:C18"/>
    <mergeCell ref="F8:J8"/>
    <mergeCell ref="B10:B11"/>
    <mergeCell ref="C10:C11"/>
  </mergeCells>
  <pageMargins left="0.5" right="0.5" top="1" bottom="1" header="0.5" footer="0.5"/>
  <pageSetup paperSize="9" scale="49" fitToHeight="0" orientation="landscape" r:id="rId1"/>
  <headerFooter>
    <oddHeader xml:space="preserve">&amp;L </oddHeader>
    <oddFooter xml:space="preserve">&amp;L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view="pageBreakPreview" zoomScale="55" zoomScaleNormal="100" zoomScaleSheetLayoutView="55" workbookViewId="0">
      <selection activeCell="J6" sqref="J6"/>
    </sheetView>
  </sheetViews>
  <sheetFormatPr defaultRowHeight="14.25" x14ac:dyDescent="0.2"/>
  <cols>
    <col min="2" max="2" width="5.625" customWidth="1"/>
    <col min="3" max="3" width="20.125" customWidth="1"/>
    <col min="6" max="6" width="18" bestFit="1" customWidth="1"/>
  </cols>
  <sheetData>
    <row r="1" spans="1:13" ht="15" x14ac:dyDescent="0.2">
      <c r="A1" s="46"/>
      <c r="B1" s="47"/>
      <c r="C1" s="47"/>
      <c r="D1" s="47"/>
      <c r="E1" s="47"/>
      <c r="F1" s="47"/>
      <c r="G1" s="48"/>
      <c r="H1" s="47"/>
      <c r="I1" s="49"/>
      <c r="J1" s="50"/>
      <c r="K1" s="1"/>
      <c r="L1" s="1"/>
      <c r="M1" s="1"/>
    </row>
    <row r="2" spans="1:13" x14ac:dyDescent="0.2">
      <c r="A2" s="51"/>
      <c r="B2" s="4"/>
      <c r="C2" s="316"/>
      <c r="D2" s="316"/>
      <c r="E2" s="332" t="s">
        <v>84</v>
      </c>
      <c r="F2" s="332"/>
      <c r="G2" s="332"/>
      <c r="H2" s="332"/>
      <c r="I2" s="332"/>
      <c r="J2" s="357"/>
      <c r="K2" s="1"/>
      <c r="L2" s="1"/>
      <c r="M2" s="1"/>
    </row>
    <row r="3" spans="1:13" x14ac:dyDescent="0.2">
      <c r="A3" s="51"/>
      <c r="B3" s="4"/>
      <c r="C3" s="333"/>
      <c r="D3" s="333"/>
      <c r="E3" s="358" t="str">
        <f>'Orçamento Sintético'!E3:J4</f>
        <v>RECUPERAÇÃO ESTRUTURAL DO CAIS DE SÃO JOSÉ DE RIBAMAR</v>
      </c>
      <c r="F3" s="358"/>
      <c r="G3" s="358"/>
      <c r="H3" s="358"/>
      <c r="I3" s="358"/>
      <c r="J3" s="359"/>
      <c r="K3" s="1"/>
      <c r="L3" s="1"/>
      <c r="M3" s="1"/>
    </row>
    <row r="4" spans="1:13" x14ac:dyDescent="0.2">
      <c r="A4" s="51"/>
      <c r="B4" s="4"/>
      <c r="C4" s="333"/>
      <c r="D4" s="333"/>
      <c r="E4" s="358"/>
      <c r="F4" s="358"/>
      <c r="G4" s="358"/>
      <c r="H4" s="358"/>
      <c r="I4" s="358"/>
      <c r="J4" s="359"/>
      <c r="K4" s="1"/>
      <c r="L4" s="1"/>
      <c r="M4" s="1"/>
    </row>
    <row r="5" spans="1:13" x14ac:dyDescent="0.2">
      <c r="A5" s="51"/>
      <c r="B5" s="4"/>
      <c r="C5" s="334"/>
      <c r="D5" s="334"/>
      <c r="E5" s="24" t="s">
        <v>85</v>
      </c>
      <c r="F5" s="25" t="str">
        <f>'Orçamento Sintético'!F5</f>
        <v>2018.17-PL-GER-5001-0001</v>
      </c>
      <c r="G5" s="26" t="s">
        <v>86</v>
      </c>
      <c r="H5" s="27">
        <f>'Orçamento Sintético'!H5</f>
        <v>44054</v>
      </c>
      <c r="I5" s="26" t="s">
        <v>87</v>
      </c>
      <c r="J5" s="52">
        <v>1</v>
      </c>
      <c r="K5" s="1"/>
      <c r="L5" s="1"/>
      <c r="M5" s="1"/>
    </row>
    <row r="6" spans="1:13" ht="15" x14ac:dyDescent="0.2">
      <c r="A6" s="51"/>
      <c r="B6" s="4"/>
      <c r="C6" s="12"/>
      <c r="D6" s="13"/>
      <c r="E6" s="14"/>
      <c r="F6" s="14"/>
      <c r="G6" s="28"/>
      <c r="H6" s="29"/>
      <c r="I6" s="15"/>
      <c r="J6" s="53"/>
      <c r="K6" s="1"/>
      <c r="L6" s="1"/>
      <c r="M6" s="1"/>
    </row>
    <row r="7" spans="1:13" ht="21" x14ac:dyDescent="0.2">
      <c r="A7" s="54"/>
      <c r="B7" s="315" t="s">
        <v>247</v>
      </c>
      <c r="C7" s="315"/>
      <c r="D7" s="315"/>
      <c r="E7" s="315"/>
      <c r="F7" s="315"/>
      <c r="G7" s="315"/>
      <c r="H7" s="315"/>
      <c r="I7" s="315"/>
      <c r="J7" s="356"/>
      <c r="K7" s="16"/>
      <c r="L7" s="1"/>
      <c r="M7" s="1"/>
    </row>
    <row r="8" spans="1:13" ht="21" x14ac:dyDescent="0.2">
      <c r="A8" s="55"/>
      <c r="B8" s="17"/>
      <c r="C8" s="17"/>
      <c r="D8" s="17"/>
      <c r="E8" s="17"/>
      <c r="F8" s="17"/>
      <c r="G8" s="17"/>
      <c r="H8" s="17"/>
      <c r="I8" s="30"/>
      <c r="J8" s="56"/>
      <c r="K8" s="17"/>
      <c r="L8" s="1"/>
      <c r="M8" s="1"/>
    </row>
    <row r="9" spans="1:13" ht="15" x14ac:dyDescent="0.2">
      <c r="A9" s="51"/>
      <c r="B9" s="3"/>
      <c r="C9" s="3"/>
      <c r="D9" s="3"/>
      <c r="E9" s="3"/>
      <c r="F9" s="3"/>
      <c r="G9" s="57"/>
      <c r="H9" s="3"/>
      <c r="I9" s="58"/>
      <c r="J9" s="59"/>
      <c r="K9" s="1"/>
      <c r="L9" s="1"/>
      <c r="M9" s="1"/>
    </row>
    <row r="10" spans="1:13" ht="15" x14ac:dyDescent="0.2">
      <c r="A10" s="51"/>
      <c r="B10" s="20" t="s">
        <v>248</v>
      </c>
      <c r="C10" s="360" t="s">
        <v>249</v>
      </c>
      <c r="D10" s="361"/>
      <c r="E10" s="361"/>
      <c r="F10" s="361"/>
      <c r="G10" s="361"/>
      <c r="H10" s="361"/>
      <c r="I10" s="362"/>
      <c r="J10" s="60" t="s">
        <v>250</v>
      </c>
      <c r="K10" s="1"/>
      <c r="L10" s="1"/>
      <c r="M10" s="1"/>
    </row>
    <row r="11" spans="1:13" ht="15.75" x14ac:dyDescent="0.2">
      <c r="A11" s="51"/>
      <c r="B11" s="31" t="s">
        <v>251</v>
      </c>
      <c r="C11" s="32" t="s">
        <v>252</v>
      </c>
      <c r="D11" s="32"/>
      <c r="E11" s="32"/>
      <c r="F11" s="32"/>
      <c r="G11" s="33"/>
      <c r="H11" s="32"/>
      <c r="I11" s="32"/>
      <c r="J11" s="61">
        <f>SUM(J12:J15)</f>
        <v>7.2099999999999997E-2</v>
      </c>
      <c r="K11" s="1"/>
      <c r="L11" s="1"/>
      <c r="M11" s="1"/>
    </row>
    <row r="12" spans="1:13" ht="15.75" x14ac:dyDescent="0.2">
      <c r="A12" s="51"/>
      <c r="B12" s="34" t="s">
        <v>253</v>
      </c>
      <c r="C12" s="363" t="s">
        <v>254</v>
      </c>
      <c r="D12" s="363"/>
      <c r="E12" s="363"/>
      <c r="F12" s="363"/>
      <c r="G12" s="363"/>
      <c r="H12" s="35"/>
      <c r="I12" s="36"/>
      <c r="J12" s="62">
        <v>8.0999999999999996E-3</v>
      </c>
      <c r="K12" s="1"/>
      <c r="L12" s="1"/>
      <c r="M12" s="1"/>
    </row>
    <row r="13" spans="1:13" ht="15.75" x14ac:dyDescent="0.2">
      <c r="A13" s="51"/>
      <c r="B13" s="34" t="s">
        <v>255</v>
      </c>
      <c r="C13" s="37" t="s">
        <v>256</v>
      </c>
      <c r="D13" s="37"/>
      <c r="E13" s="37"/>
      <c r="F13" s="37"/>
      <c r="G13" s="37"/>
      <c r="H13" s="35"/>
      <c r="I13" s="36"/>
      <c r="J13" s="62">
        <v>1.46E-2</v>
      </c>
      <c r="K13" s="1"/>
      <c r="L13" s="1"/>
      <c r="M13" s="1"/>
    </row>
    <row r="14" spans="1:13" ht="15.75" x14ac:dyDescent="0.2">
      <c r="A14" s="51"/>
      <c r="B14" s="34" t="s">
        <v>257</v>
      </c>
      <c r="C14" s="363" t="s">
        <v>258</v>
      </c>
      <c r="D14" s="363"/>
      <c r="E14" s="363"/>
      <c r="F14" s="363"/>
      <c r="G14" s="363"/>
      <c r="H14" s="35"/>
      <c r="I14" s="36"/>
      <c r="J14" s="62">
        <v>9.4000000000000004E-3</v>
      </c>
      <c r="K14" s="1"/>
      <c r="L14" s="1"/>
      <c r="M14" s="1"/>
    </row>
    <row r="15" spans="1:13" ht="15.75" x14ac:dyDescent="0.2">
      <c r="A15" s="51"/>
      <c r="B15" s="34" t="s">
        <v>259</v>
      </c>
      <c r="C15" s="363" t="s">
        <v>260</v>
      </c>
      <c r="D15" s="363"/>
      <c r="E15" s="363"/>
      <c r="F15" s="363"/>
      <c r="G15" s="363"/>
      <c r="H15" s="35"/>
      <c r="I15" s="36"/>
      <c r="J15" s="62">
        <v>0.04</v>
      </c>
      <c r="K15" s="1"/>
      <c r="L15" s="1"/>
      <c r="M15" s="1"/>
    </row>
    <row r="16" spans="1:13" ht="7.5" customHeight="1" x14ac:dyDescent="0.2">
      <c r="A16" s="51"/>
      <c r="B16" s="364"/>
      <c r="C16" s="364"/>
      <c r="D16" s="364"/>
      <c r="E16" s="364"/>
      <c r="F16" s="364"/>
      <c r="G16" s="38"/>
      <c r="H16" s="39"/>
      <c r="I16" s="39"/>
      <c r="J16" s="63"/>
      <c r="K16" s="1"/>
      <c r="L16" s="1"/>
      <c r="M16" s="1"/>
    </row>
    <row r="17" spans="1:13" ht="9.75" customHeight="1" x14ac:dyDescent="0.2">
      <c r="A17" s="51"/>
      <c r="B17" s="365"/>
      <c r="C17" s="365"/>
      <c r="D17" s="365"/>
      <c r="E17" s="365"/>
      <c r="F17" s="365"/>
      <c r="G17" s="365"/>
      <c r="H17" s="365"/>
      <c r="I17" s="365"/>
      <c r="J17" s="366"/>
      <c r="K17" s="1"/>
      <c r="L17" s="1"/>
      <c r="M17" s="1"/>
    </row>
    <row r="18" spans="1:13" ht="21.75" customHeight="1" x14ac:dyDescent="0.2">
      <c r="A18" s="51"/>
      <c r="B18" s="31" t="s">
        <v>261</v>
      </c>
      <c r="C18" s="32" t="s">
        <v>262</v>
      </c>
      <c r="D18" s="32"/>
      <c r="E18" s="32"/>
      <c r="F18" s="32"/>
      <c r="G18" s="33"/>
      <c r="H18" s="32"/>
      <c r="I18" s="32"/>
      <c r="J18" s="61">
        <f>J19</f>
        <v>7.1400000000000005E-2</v>
      </c>
      <c r="K18" s="1"/>
      <c r="L18" s="1"/>
      <c r="M18" s="1"/>
    </row>
    <row r="19" spans="1:13" ht="24.75" customHeight="1" x14ac:dyDescent="0.2">
      <c r="A19" s="51"/>
      <c r="B19" s="34" t="s">
        <v>263</v>
      </c>
      <c r="C19" s="363" t="s">
        <v>264</v>
      </c>
      <c r="D19" s="363"/>
      <c r="E19" s="363"/>
      <c r="F19" s="363"/>
      <c r="G19" s="363"/>
      <c r="H19" s="35"/>
      <c r="I19" s="36"/>
      <c r="J19" s="62">
        <v>7.1400000000000005E-2</v>
      </c>
      <c r="K19" s="1"/>
      <c r="L19" s="1"/>
      <c r="M19" s="1"/>
    </row>
    <row r="20" spans="1:13" ht="12.75" customHeight="1" x14ac:dyDescent="0.2">
      <c r="A20" s="51"/>
      <c r="B20" s="365"/>
      <c r="C20" s="365"/>
      <c r="D20" s="365"/>
      <c r="E20" s="365"/>
      <c r="F20" s="365"/>
      <c r="G20" s="365"/>
      <c r="H20" s="365"/>
      <c r="I20" s="365"/>
      <c r="J20" s="366"/>
      <c r="K20" s="1"/>
      <c r="L20" s="1"/>
      <c r="M20" s="1"/>
    </row>
    <row r="21" spans="1:13" ht="15.75" x14ac:dyDescent="0.2">
      <c r="A21" s="51"/>
      <c r="B21" s="31" t="s">
        <v>265</v>
      </c>
      <c r="C21" s="32" t="s">
        <v>266</v>
      </c>
      <c r="D21" s="32"/>
      <c r="E21" s="32"/>
      <c r="F21" s="32"/>
      <c r="G21" s="33"/>
      <c r="H21" s="32"/>
      <c r="I21" s="32"/>
      <c r="J21" s="61">
        <f>SUM(J22:J25)</f>
        <v>0.1115</v>
      </c>
      <c r="K21" s="1"/>
      <c r="L21" s="1"/>
      <c r="M21" s="1"/>
    </row>
    <row r="22" spans="1:13" ht="24" customHeight="1" x14ac:dyDescent="0.2">
      <c r="A22" s="51"/>
      <c r="B22" s="34" t="s">
        <v>267</v>
      </c>
      <c r="C22" s="363" t="s">
        <v>268</v>
      </c>
      <c r="D22" s="363"/>
      <c r="E22" s="363"/>
      <c r="F22" s="363"/>
      <c r="G22" s="363"/>
      <c r="H22" s="35"/>
      <c r="I22" s="36"/>
      <c r="J22" s="62">
        <v>0.03</v>
      </c>
      <c r="K22" s="1"/>
      <c r="L22" s="1"/>
      <c r="M22" s="1"/>
    </row>
    <row r="23" spans="1:13" ht="15.75" x14ac:dyDescent="0.2">
      <c r="A23" s="51"/>
      <c r="B23" s="34" t="s">
        <v>269</v>
      </c>
      <c r="C23" s="363" t="s">
        <v>270</v>
      </c>
      <c r="D23" s="363"/>
      <c r="E23" s="363"/>
      <c r="F23" s="363"/>
      <c r="G23" s="363"/>
      <c r="H23" s="35"/>
      <c r="I23" s="36"/>
      <c r="J23" s="62">
        <v>6.4999999999999997E-3</v>
      </c>
      <c r="K23" s="1"/>
      <c r="L23" s="1"/>
      <c r="M23" s="1"/>
    </row>
    <row r="24" spans="1:13" ht="21" customHeight="1" x14ac:dyDescent="0.2">
      <c r="A24" s="51"/>
      <c r="B24" s="34" t="s">
        <v>271</v>
      </c>
      <c r="C24" s="363" t="s">
        <v>272</v>
      </c>
      <c r="D24" s="363"/>
      <c r="E24" s="363"/>
      <c r="F24" s="363"/>
      <c r="G24" s="363"/>
      <c r="H24" s="35"/>
      <c r="I24" s="36"/>
      <c r="J24" s="62">
        <v>0.03</v>
      </c>
      <c r="K24" s="1"/>
      <c r="L24" s="1"/>
      <c r="M24" s="1"/>
    </row>
    <row r="25" spans="1:13" ht="42" customHeight="1" x14ac:dyDescent="0.2">
      <c r="A25" s="51"/>
      <c r="B25" s="34" t="s">
        <v>273</v>
      </c>
      <c r="C25" s="363" t="s">
        <v>274</v>
      </c>
      <c r="D25" s="363"/>
      <c r="E25" s="363"/>
      <c r="F25" s="363"/>
      <c r="G25" s="363"/>
      <c r="H25" s="35"/>
      <c r="I25" s="36"/>
      <c r="J25" s="62">
        <v>4.4999999999999998E-2</v>
      </c>
      <c r="K25" s="1"/>
      <c r="L25" s="1"/>
      <c r="M25" s="1"/>
    </row>
    <row r="26" spans="1:13" ht="15" x14ac:dyDescent="0.2">
      <c r="A26" s="51"/>
      <c r="B26" s="40"/>
      <c r="C26" s="41"/>
      <c r="D26" s="42"/>
      <c r="E26" s="42"/>
      <c r="F26" s="42"/>
      <c r="G26" s="43"/>
      <c r="H26" s="44"/>
      <c r="I26" s="44"/>
      <c r="J26" s="64"/>
      <c r="K26" s="1"/>
      <c r="L26" s="1"/>
      <c r="M26" s="1"/>
    </row>
    <row r="27" spans="1:13" ht="26.25" customHeight="1" x14ac:dyDescent="0.2">
      <c r="A27" s="51"/>
      <c r="B27" s="65"/>
      <c r="C27" s="65"/>
      <c r="D27" s="65"/>
      <c r="E27" s="65"/>
      <c r="F27" s="65"/>
      <c r="G27" s="57"/>
      <c r="H27" s="65"/>
      <c r="I27" s="66"/>
      <c r="J27" s="67"/>
      <c r="K27" s="1"/>
      <c r="L27" s="1"/>
      <c r="M27" s="1"/>
    </row>
    <row r="28" spans="1:13" ht="37.5" x14ac:dyDescent="0.2">
      <c r="A28" s="51"/>
      <c r="B28" s="21" t="s">
        <v>275</v>
      </c>
      <c r="C28" s="369" t="s">
        <v>276</v>
      </c>
      <c r="D28" s="370"/>
      <c r="E28" s="370"/>
      <c r="F28" s="370"/>
      <c r="G28" s="370"/>
      <c r="H28" s="370"/>
      <c r="I28" s="371"/>
      <c r="J28" s="68">
        <f>(((1+J15+J12+J13)*(1+J14)*(1+J19)/(1-J21))-1)</f>
        <v>0.29350523548902663</v>
      </c>
      <c r="K28" s="1"/>
      <c r="L28" s="1"/>
      <c r="M28" s="1"/>
    </row>
    <row r="29" spans="1:13" ht="15" x14ac:dyDescent="0.2">
      <c r="A29" s="51"/>
      <c r="B29" s="65"/>
      <c r="C29" s="65"/>
      <c r="D29" s="65"/>
      <c r="E29" s="65"/>
      <c r="F29" s="65"/>
      <c r="G29" s="57"/>
      <c r="H29" s="65"/>
      <c r="I29" s="66"/>
      <c r="J29" s="67"/>
      <c r="K29" s="1"/>
      <c r="L29" s="1"/>
      <c r="M29" s="1"/>
    </row>
    <row r="30" spans="1:13" ht="20.25" customHeight="1" x14ac:dyDescent="0.2">
      <c r="A30" s="51"/>
      <c r="B30" s="65"/>
      <c r="C30" s="65"/>
      <c r="D30" s="65"/>
      <c r="E30" s="65"/>
      <c r="F30" s="65"/>
      <c r="G30" s="57"/>
      <c r="H30" s="65"/>
      <c r="I30" s="66"/>
      <c r="J30" s="67"/>
      <c r="K30" s="1"/>
      <c r="L30" s="1"/>
      <c r="M30" s="1"/>
    </row>
    <row r="31" spans="1:13" ht="17.25" customHeight="1" x14ac:dyDescent="0.2">
      <c r="A31" s="51"/>
      <c r="B31" s="65" t="s">
        <v>277</v>
      </c>
      <c r="C31" s="65"/>
      <c r="D31" s="65"/>
      <c r="E31" s="65"/>
      <c r="F31" s="65"/>
      <c r="G31" s="57"/>
      <c r="H31" s="65"/>
      <c r="I31" s="66"/>
      <c r="J31" s="67"/>
      <c r="K31" s="1"/>
      <c r="L31" s="1"/>
      <c r="M31" s="1"/>
    </row>
    <row r="32" spans="1:13" ht="15.75" x14ac:dyDescent="0.2">
      <c r="A32" s="51"/>
      <c r="B32" s="69"/>
      <c r="C32" s="69"/>
      <c r="D32" s="69"/>
      <c r="E32" s="69"/>
      <c r="F32" s="69"/>
      <c r="G32" s="70"/>
      <c r="H32" s="69"/>
      <c r="I32" s="71"/>
      <c r="J32" s="72"/>
      <c r="K32" s="1"/>
      <c r="L32" s="1"/>
      <c r="M32" s="1"/>
    </row>
    <row r="33" spans="1:13" ht="33.75" customHeight="1" x14ac:dyDescent="0.2">
      <c r="A33" s="51"/>
      <c r="B33" s="367" t="s">
        <v>278</v>
      </c>
      <c r="C33" s="367"/>
      <c r="D33" s="367"/>
      <c r="E33" s="367"/>
      <c r="F33" s="367"/>
      <c r="G33" s="367"/>
      <c r="H33" s="367"/>
      <c r="I33" s="367"/>
      <c r="J33" s="368"/>
      <c r="K33" s="1"/>
      <c r="L33" s="1"/>
      <c r="M33" s="1"/>
    </row>
    <row r="34" spans="1:13" ht="15.75" x14ac:dyDescent="0.2">
      <c r="A34" s="51"/>
      <c r="B34" s="69"/>
      <c r="C34" s="69"/>
      <c r="D34" s="69"/>
      <c r="E34" s="69"/>
      <c r="F34" s="69"/>
      <c r="G34" s="70"/>
      <c r="H34" s="69"/>
      <c r="I34" s="71"/>
      <c r="J34" s="72"/>
      <c r="K34" s="1"/>
      <c r="L34" s="1"/>
      <c r="M34" s="1"/>
    </row>
    <row r="35" spans="1:13" ht="15.75" x14ac:dyDescent="0.2">
      <c r="A35" s="51"/>
      <c r="B35" s="367" t="s">
        <v>279</v>
      </c>
      <c r="C35" s="367"/>
      <c r="D35" s="367"/>
      <c r="E35" s="367"/>
      <c r="F35" s="367"/>
      <c r="G35" s="367"/>
      <c r="H35" s="367"/>
      <c r="I35" s="367"/>
      <c r="J35" s="368"/>
      <c r="K35" s="1"/>
      <c r="L35" s="1"/>
      <c r="M35" s="1"/>
    </row>
    <row r="36" spans="1:13" ht="15.75" x14ac:dyDescent="0.2">
      <c r="A36" s="51"/>
      <c r="B36" s="69"/>
      <c r="C36" s="69"/>
      <c r="D36" s="69"/>
      <c r="E36" s="69"/>
      <c r="F36" s="69"/>
      <c r="G36" s="70"/>
      <c r="H36" s="69"/>
      <c r="I36" s="71"/>
      <c r="J36" s="72"/>
      <c r="K36" s="1"/>
      <c r="L36" s="1"/>
      <c r="M36" s="1"/>
    </row>
    <row r="37" spans="1:13" ht="15.75" x14ac:dyDescent="0.2">
      <c r="A37" s="51"/>
      <c r="B37" s="367" t="s">
        <v>280</v>
      </c>
      <c r="C37" s="367"/>
      <c r="D37" s="367"/>
      <c r="E37" s="367"/>
      <c r="F37" s="367"/>
      <c r="G37" s="367"/>
      <c r="H37" s="367"/>
      <c r="I37" s="367"/>
      <c r="J37" s="368"/>
      <c r="K37" s="1"/>
      <c r="L37" s="1"/>
      <c r="M37" s="1"/>
    </row>
    <row r="38" spans="1:13" ht="15.75" x14ac:dyDescent="0.2">
      <c r="A38" s="51"/>
      <c r="B38" s="69"/>
      <c r="C38" s="69"/>
      <c r="D38" s="69"/>
      <c r="E38" s="69"/>
      <c r="F38" s="69"/>
      <c r="G38" s="70"/>
      <c r="H38" s="69"/>
      <c r="I38" s="71"/>
      <c r="J38" s="72"/>
      <c r="K38" s="1"/>
      <c r="L38" s="1"/>
      <c r="M38" s="1"/>
    </row>
    <row r="39" spans="1:13" ht="15.75" x14ac:dyDescent="0.2">
      <c r="A39" s="51"/>
      <c r="B39" s="367" t="s">
        <v>281</v>
      </c>
      <c r="C39" s="367"/>
      <c r="D39" s="367"/>
      <c r="E39" s="367"/>
      <c r="F39" s="367"/>
      <c r="G39" s="367"/>
      <c r="H39" s="367"/>
      <c r="I39" s="367"/>
      <c r="J39" s="368"/>
      <c r="K39" s="45"/>
      <c r="L39" s="1"/>
      <c r="M39" s="1"/>
    </row>
    <row r="40" spans="1:13" ht="15.75" x14ac:dyDescent="0.2">
      <c r="A40" s="51"/>
      <c r="B40" s="69"/>
      <c r="C40" s="69"/>
      <c r="D40" s="69"/>
      <c r="E40" s="69"/>
      <c r="F40" s="69"/>
      <c r="G40" s="70"/>
      <c r="H40" s="69"/>
      <c r="I40" s="71"/>
      <c r="J40" s="72"/>
      <c r="K40" s="1"/>
      <c r="L40" s="1"/>
      <c r="M40" s="1"/>
    </row>
    <row r="41" spans="1:13" ht="15.75" x14ac:dyDescent="0.2">
      <c r="A41" s="51"/>
      <c r="B41" s="367" t="s">
        <v>282</v>
      </c>
      <c r="C41" s="367"/>
      <c r="D41" s="367"/>
      <c r="E41" s="367"/>
      <c r="F41" s="367"/>
      <c r="G41" s="367"/>
      <c r="H41" s="367"/>
      <c r="I41" s="367"/>
      <c r="J41" s="368"/>
      <c r="K41" s="45"/>
      <c r="L41" s="1"/>
      <c r="M41" s="1"/>
    </row>
    <row r="42" spans="1:13" ht="15.75" x14ac:dyDescent="0.2">
      <c r="A42" s="51"/>
      <c r="B42" s="69"/>
      <c r="C42" s="69"/>
      <c r="D42" s="69"/>
      <c r="E42" s="69"/>
      <c r="F42" s="69"/>
      <c r="G42" s="70"/>
      <c r="H42" s="69"/>
      <c r="I42" s="71"/>
      <c r="J42" s="72"/>
      <c r="K42" s="1"/>
      <c r="L42" s="1"/>
      <c r="M42" s="1"/>
    </row>
    <row r="43" spans="1:13" ht="15.75" x14ac:dyDescent="0.2">
      <c r="A43" s="51"/>
      <c r="B43" s="367" t="s">
        <v>283</v>
      </c>
      <c r="C43" s="367"/>
      <c r="D43" s="367"/>
      <c r="E43" s="367"/>
      <c r="F43" s="367"/>
      <c r="G43" s="367"/>
      <c r="H43" s="367"/>
      <c r="I43" s="367"/>
      <c r="J43" s="368"/>
      <c r="K43" s="45"/>
      <c r="L43" s="1"/>
      <c r="M43" s="1"/>
    </row>
    <row r="44" spans="1:13" ht="15" x14ac:dyDescent="0.2">
      <c r="A44" s="51"/>
      <c r="B44" s="3"/>
      <c r="C44" s="3"/>
      <c r="D44" s="3"/>
      <c r="E44" s="3"/>
      <c r="F44" s="3"/>
      <c r="G44" s="57"/>
      <c r="H44" s="3"/>
      <c r="I44" s="58"/>
      <c r="J44" s="59"/>
      <c r="K44" s="1"/>
      <c r="L44" s="1"/>
      <c r="M44" s="1"/>
    </row>
    <row r="45" spans="1:13" ht="15" x14ac:dyDescent="0.2">
      <c r="A45" s="51"/>
      <c r="B45" s="3"/>
      <c r="C45" s="3"/>
      <c r="D45" s="3"/>
      <c r="E45" s="3"/>
      <c r="F45" s="3"/>
      <c r="G45" s="57"/>
      <c r="H45" s="3"/>
      <c r="I45" s="58"/>
      <c r="J45" s="59"/>
      <c r="K45" s="45"/>
      <c r="L45" s="1"/>
      <c r="M45" s="1"/>
    </row>
    <row r="46" spans="1:13" ht="15" x14ac:dyDescent="0.2">
      <c r="A46" s="51"/>
      <c r="B46" s="3"/>
      <c r="C46" s="3"/>
      <c r="D46" s="3"/>
      <c r="E46" s="3"/>
      <c r="F46" s="3"/>
      <c r="G46" s="57"/>
      <c r="H46" s="3"/>
      <c r="I46" s="58"/>
      <c r="J46" s="59"/>
      <c r="K46" s="1"/>
      <c r="L46" s="1"/>
      <c r="M46" s="1"/>
    </row>
    <row r="47" spans="1:13" ht="15" x14ac:dyDescent="0.2">
      <c r="A47" s="73"/>
      <c r="B47" s="74"/>
      <c r="C47" s="74"/>
      <c r="D47" s="74"/>
      <c r="E47" s="74"/>
      <c r="F47" s="74"/>
      <c r="G47" s="75"/>
      <c r="H47" s="74"/>
      <c r="I47" s="76"/>
      <c r="J47" s="77"/>
      <c r="K47" s="45"/>
      <c r="L47" s="1"/>
      <c r="M47" s="1"/>
    </row>
    <row r="48" spans="1:13" ht="15" x14ac:dyDescent="0.2">
      <c r="A48" s="1"/>
      <c r="B48" s="1"/>
      <c r="C48" s="1"/>
      <c r="D48" s="1"/>
      <c r="E48" s="1"/>
      <c r="F48" s="1"/>
      <c r="G48" s="22"/>
      <c r="H48" s="1"/>
      <c r="I48" s="2"/>
      <c r="J48" s="23"/>
      <c r="K48" s="1"/>
      <c r="L48" s="1"/>
      <c r="M48" s="1"/>
    </row>
    <row r="49" spans="1:13" ht="15" x14ac:dyDescent="0.2">
      <c r="A49" s="1"/>
      <c r="B49" s="1"/>
      <c r="C49" s="1"/>
      <c r="D49" s="1"/>
      <c r="E49" s="1"/>
      <c r="F49" s="1"/>
      <c r="G49" s="22"/>
      <c r="H49" s="1"/>
      <c r="I49" s="2"/>
      <c r="J49" s="23"/>
      <c r="K49" s="45"/>
      <c r="L49" s="1"/>
      <c r="M49" s="1"/>
    </row>
    <row r="50" spans="1:13" ht="15" x14ac:dyDescent="0.2">
      <c r="A50" s="1"/>
      <c r="B50" s="1"/>
      <c r="C50" s="1"/>
      <c r="D50" s="1"/>
      <c r="E50" s="1"/>
      <c r="F50" s="1"/>
      <c r="G50" s="22"/>
      <c r="H50" s="1"/>
      <c r="I50" s="2"/>
      <c r="J50" s="23"/>
      <c r="K50" s="1"/>
      <c r="L50" s="1"/>
      <c r="M50" s="1"/>
    </row>
    <row r="51" spans="1:13" ht="15" x14ac:dyDescent="0.2">
      <c r="A51" s="1"/>
      <c r="B51" s="1"/>
      <c r="C51" s="1"/>
      <c r="D51" s="1"/>
      <c r="E51" s="1"/>
      <c r="F51" s="1"/>
      <c r="G51" s="22"/>
      <c r="H51" s="1"/>
      <c r="I51" s="2"/>
      <c r="J51" s="23"/>
      <c r="K51" s="1"/>
      <c r="L51" s="1"/>
      <c r="M51" s="1"/>
    </row>
  </sheetData>
  <mergeCells count="25">
    <mergeCell ref="B17:J17"/>
    <mergeCell ref="B37:J37"/>
    <mergeCell ref="B39:J39"/>
    <mergeCell ref="B41:J41"/>
    <mergeCell ref="B43:J43"/>
    <mergeCell ref="C25:G25"/>
    <mergeCell ref="C28:I28"/>
    <mergeCell ref="B33:J33"/>
    <mergeCell ref="B35:J35"/>
    <mergeCell ref="C19:G19"/>
    <mergeCell ref="B20:J20"/>
    <mergeCell ref="C22:G22"/>
    <mergeCell ref="C23:G23"/>
    <mergeCell ref="C24:G24"/>
    <mergeCell ref="C10:I10"/>
    <mergeCell ref="C12:G12"/>
    <mergeCell ref="C14:G14"/>
    <mergeCell ref="C15:G15"/>
    <mergeCell ref="B16:F16"/>
    <mergeCell ref="B7:J7"/>
    <mergeCell ref="C2:D2"/>
    <mergeCell ref="E2:J2"/>
    <mergeCell ref="C3:D4"/>
    <mergeCell ref="E3:J4"/>
    <mergeCell ref="C5:D5"/>
  </mergeCells>
  <pageMargins left="0.5" right="0.5" top="1" bottom="1" header="0.5" footer="0.5"/>
  <pageSetup paperSize="9" scale="68" fitToHeight="0" orientation="portrait" r:id="rId1"/>
  <headerFooter>
    <oddHeader xml:space="preserve">&amp;L </oddHeader>
    <oddFooter xml:space="preserve">&amp;L </oddFooter>
  </headerFooter>
  <colBreaks count="1" manualBreakCount="1">
    <brk id="12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zoomScale="85" zoomScaleNormal="100" zoomScaleSheetLayoutView="85" workbookViewId="0">
      <selection activeCell="J6" sqref="J6"/>
    </sheetView>
  </sheetViews>
  <sheetFormatPr defaultRowHeight="14.25" x14ac:dyDescent="0.2"/>
  <cols>
    <col min="1" max="1" width="9" style="179"/>
    <col min="2" max="2" width="5.625" style="179" customWidth="1"/>
    <col min="3" max="3" width="20.125" style="179" customWidth="1"/>
    <col min="4" max="5" width="9" style="179"/>
    <col min="6" max="6" width="20.875" style="179" bestFit="1" customWidth="1"/>
    <col min="7" max="16384" width="9" style="179"/>
  </cols>
  <sheetData>
    <row r="1" spans="1:12" ht="15" x14ac:dyDescent="0.2">
      <c r="A1" s="46"/>
      <c r="B1" s="47"/>
      <c r="C1" s="47"/>
      <c r="D1" s="47"/>
      <c r="E1" s="47"/>
      <c r="F1" s="47"/>
      <c r="G1" s="48"/>
      <c r="H1" s="47"/>
      <c r="I1" s="49"/>
      <c r="J1" s="50"/>
      <c r="K1" s="1"/>
      <c r="L1" s="1"/>
    </row>
    <row r="2" spans="1:12" x14ac:dyDescent="0.2">
      <c r="A2" s="51"/>
      <c r="B2" s="4"/>
      <c r="C2" s="316"/>
      <c r="D2" s="316"/>
      <c r="E2" s="332" t="s">
        <v>84</v>
      </c>
      <c r="F2" s="332"/>
      <c r="G2" s="332"/>
      <c r="H2" s="332"/>
      <c r="I2" s="332"/>
      <c r="J2" s="357"/>
      <c r="K2" s="1"/>
      <c r="L2" s="1"/>
    </row>
    <row r="3" spans="1:12" x14ac:dyDescent="0.2">
      <c r="A3" s="51"/>
      <c r="B3" s="4"/>
      <c r="C3" s="333"/>
      <c r="D3" s="333"/>
      <c r="E3" s="358" t="str">
        <f>'Orçamento Sintético'!E3:J4</f>
        <v>RECUPERAÇÃO ESTRUTURAL DO CAIS DE SÃO JOSÉ DE RIBAMAR</v>
      </c>
      <c r="F3" s="358"/>
      <c r="G3" s="358"/>
      <c r="H3" s="358"/>
      <c r="I3" s="358"/>
      <c r="J3" s="359"/>
      <c r="K3" s="1"/>
      <c r="L3" s="1"/>
    </row>
    <row r="4" spans="1:12" x14ac:dyDescent="0.2">
      <c r="A4" s="51"/>
      <c r="B4" s="4"/>
      <c r="C4" s="333"/>
      <c r="D4" s="333"/>
      <c r="E4" s="358"/>
      <c r="F4" s="358"/>
      <c r="G4" s="358"/>
      <c r="H4" s="358"/>
      <c r="I4" s="358"/>
      <c r="J4" s="359"/>
      <c r="K4" s="1"/>
      <c r="L4" s="1"/>
    </row>
    <row r="5" spans="1:12" x14ac:dyDescent="0.2">
      <c r="A5" s="51"/>
      <c r="B5" s="4"/>
      <c r="C5" s="334"/>
      <c r="D5" s="334"/>
      <c r="E5" s="24" t="s">
        <v>85</v>
      </c>
      <c r="F5" s="25" t="str">
        <f>'Orçamento Sintético'!F5</f>
        <v>2018.17-PL-GER-5001-0001</v>
      </c>
      <c r="G5" s="26" t="s">
        <v>86</v>
      </c>
      <c r="H5" s="27">
        <f>'Orçamento Sintético'!H5</f>
        <v>44054</v>
      </c>
      <c r="I5" s="26" t="s">
        <v>87</v>
      </c>
      <c r="J5" s="52">
        <v>1</v>
      </c>
      <c r="K5" s="1"/>
      <c r="L5" s="1"/>
    </row>
    <row r="6" spans="1:12" ht="15" x14ac:dyDescent="0.2">
      <c r="A6" s="51"/>
      <c r="B6" s="4"/>
      <c r="C6" s="12"/>
      <c r="D6" s="13"/>
      <c r="E6" s="14"/>
      <c r="F6" s="14"/>
      <c r="G6" s="28"/>
      <c r="H6" s="29"/>
      <c r="I6" s="15"/>
      <c r="J6" s="53"/>
      <c r="K6" s="1"/>
      <c r="L6" s="1"/>
    </row>
    <row r="7" spans="1:12" ht="21" x14ac:dyDescent="0.2">
      <c r="A7" s="185"/>
      <c r="B7" s="315" t="s">
        <v>567</v>
      </c>
      <c r="C7" s="315"/>
      <c r="D7" s="315"/>
      <c r="E7" s="315"/>
      <c r="F7" s="315"/>
      <c r="G7" s="315"/>
      <c r="H7" s="315"/>
      <c r="I7" s="315"/>
      <c r="J7" s="356"/>
      <c r="K7" s="16"/>
      <c r="L7" s="1"/>
    </row>
    <row r="8" spans="1:12" ht="21" x14ac:dyDescent="0.2">
      <c r="A8" s="55"/>
      <c r="B8" s="17"/>
      <c r="C8" s="17"/>
      <c r="D8" s="17"/>
      <c r="E8" s="17"/>
      <c r="F8" s="17"/>
      <c r="G8" s="17"/>
      <c r="H8" s="17"/>
      <c r="I8" s="30"/>
      <c r="J8" s="56"/>
      <c r="K8" s="17"/>
      <c r="L8" s="1"/>
    </row>
    <row r="9" spans="1:12" ht="21" x14ac:dyDescent="0.2">
      <c r="A9" s="55"/>
      <c r="B9" s="17"/>
      <c r="C9" s="17"/>
      <c r="D9" s="17"/>
      <c r="E9" s="17"/>
      <c r="F9" s="17"/>
      <c r="G9" s="17"/>
      <c r="H9" s="17"/>
      <c r="I9" s="30"/>
      <c r="J9" s="56"/>
      <c r="K9" s="17"/>
      <c r="L9" s="1"/>
    </row>
    <row r="10" spans="1:12" ht="21" x14ac:dyDescent="0.2">
      <c r="A10" s="55"/>
      <c r="B10" s="17"/>
      <c r="C10" s="17"/>
      <c r="D10" s="17"/>
      <c r="E10" s="17"/>
      <c r="F10" s="17"/>
      <c r="G10" s="17"/>
      <c r="H10" s="17"/>
      <c r="I10" s="30"/>
      <c r="J10" s="56"/>
      <c r="K10" s="17"/>
      <c r="L10" s="1"/>
    </row>
    <row r="11" spans="1:12" ht="21" x14ac:dyDescent="0.2">
      <c r="A11" s="55"/>
      <c r="B11" s="17"/>
      <c r="C11" s="17"/>
      <c r="D11" s="17"/>
      <c r="E11" s="17"/>
      <c r="F11" s="17"/>
      <c r="G11" s="17"/>
      <c r="H11" s="17"/>
      <c r="I11" s="30"/>
      <c r="J11" s="56"/>
      <c r="K11" s="17"/>
      <c r="L11" s="1"/>
    </row>
    <row r="12" spans="1:12" ht="21" x14ac:dyDescent="0.2">
      <c r="A12" s="55"/>
      <c r="B12" s="17"/>
      <c r="C12" s="17"/>
      <c r="D12" s="17"/>
      <c r="E12" s="17"/>
      <c r="F12" s="17"/>
      <c r="G12" s="17"/>
      <c r="H12" s="17"/>
      <c r="I12" s="30"/>
      <c r="J12" s="56"/>
      <c r="K12" s="17"/>
      <c r="L12" s="1"/>
    </row>
    <row r="13" spans="1:12" ht="21" x14ac:dyDescent="0.2">
      <c r="A13" s="55"/>
      <c r="B13" s="17"/>
      <c r="C13" s="17"/>
      <c r="D13" s="17"/>
      <c r="E13" s="17"/>
      <c r="F13" s="17"/>
      <c r="G13" s="17"/>
      <c r="H13" s="17"/>
      <c r="I13" s="30"/>
      <c r="J13" s="56"/>
      <c r="K13" s="17"/>
      <c r="L13" s="1"/>
    </row>
    <row r="14" spans="1:12" ht="21" x14ac:dyDescent="0.2">
      <c r="A14" s="55"/>
      <c r="B14" s="17"/>
      <c r="C14" s="17"/>
      <c r="D14" s="17"/>
      <c r="E14" s="17"/>
      <c r="F14" s="17"/>
      <c r="G14" s="17"/>
      <c r="H14" s="17"/>
      <c r="I14" s="30"/>
      <c r="J14" s="56"/>
      <c r="K14" s="17"/>
      <c r="L14" s="1"/>
    </row>
    <row r="15" spans="1:12" ht="21" x14ac:dyDescent="0.2">
      <c r="A15" s="55"/>
      <c r="B15" s="17"/>
      <c r="C15" s="17"/>
      <c r="D15" s="17"/>
      <c r="E15" s="17"/>
      <c r="F15" s="17"/>
      <c r="G15" s="17"/>
      <c r="H15" s="17"/>
      <c r="I15" s="30"/>
      <c r="J15" s="56"/>
      <c r="K15" s="17"/>
      <c r="L15" s="1"/>
    </row>
    <row r="16" spans="1:12" ht="21" x14ac:dyDescent="0.2">
      <c r="A16" s="55"/>
      <c r="B16" s="17"/>
      <c r="C16" s="17"/>
      <c r="D16" s="17"/>
      <c r="E16" s="17"/>
      <c r="F16" s="17"/>
      <c r="G16" s="17"/>
      <c r="H16" s="17"/>
      <c r="I16" s="30"/>
      <c r="J16" s="56"/>
      <c r="K16" s="17"/>
      <c r="L16" s="1"/>
    </row>
    <row r="17" spans="1:12" ht="21" x14ac:dyDescent="0.2">
      <c r="A17" s="55"/>
      <c r="B17" s="17"/>
      <c r="C17" s="17"/>
      <c r="D17" s="17"/>
      <c r="E17" s="17"/>
      <c r="F17" s="17"/>
      <c r="G17" s="17"/>
      <c r="H17" s="17"/>
      <c r="I17" s="30"/>
      <c r="J17" s="56"/>
      <c r="K17" s="17"/>
      <c r="L17" s="1"/>
    </row>
    <row r="18" spans="1:12" ht="21" x14ac:dyDescent="0.2">
      <c r="A18" s="55"/>
      <c r="B18" s="17"/>
      <c r="C18" s="17"/>
      <c r="D18" s="17"/>
      <c r="E18" s="17"/>
      <c r="F18" s="17"/>
      <c r="G18" s="17"/>
      <c r="H18" s="17"/>
      <c r="I18" s="30"/>
      <c r="J18" s="56"/>
      <c r="K18" s="17"/>
      <c r="L18" s="1"/>
    </row>
    <row r="19" spans="1:12" ht="21" x14ac:dyDescent="0.2">
      <c r="A19" s="55"/>
      <c r="B19" s="17"/>
      <c r="C19" s="17"/>
      <c r="D19" s="17"/>
      <c r="E19" s="17"/>
      <c r="F19" s="17"/>
      <c r="G19" s="17"/>
      <c r="H19" s="17"/>
      <c r="I19" s="30"/>
      <c r="J19" s="56"/>
      <c r="K19" s="17"/>
      <c r="L19" s="1"/>
    </row>
    <row r="20" spans="1:12" ht="21" x14ac:dyDescent="0.2">
      <c r="A20" s="55"/>
      <c r="B20" s="17"/>
      <c r="C20" s="17"/>
      <c r="D20" s="17"/>
      <c r="E20" s="17"/>
      <c r="F20" s="17"/>
      <c r="G20" s="17"/>
      <c r="H20" s="17"/>
      <c r="I20" s="30"/>
      <c r="J20" s="56"/>
      <c r="K20" s="17"/>
      <c r="L20" s="1"/>
    </row>
    <row r="21" spans="1:12" ht="21" x14ac:dyDescent="0.2">
      <c r="A21" s="55"/>
      <c r="B21" s="17"/>
      <c r="C21" s="17"/>
      <c r="D21" s="17"/>
      <c r="E21" s="17"/>
      <c r="F21" s="17"/>
      <c r="G21" s="17"/>
      <c r="H21" s="17"/>
      <c r="I21" s="30"/>
      <c r="J21" s="56"/>
      <c r="K21" s="17"/>
      <c r="L21" s="1"/>
    </row>
    <row r="22" spans="1:12" ht="21" x14ac:dyDescent="0.2">
      <c r="A22" s="55"/>
      <c r="B22" s="17"/>
      <c r="C22" s="17"/>
      <c r="D22" s="17"/>
      <c r="E22" s="17"/>
      <c r="F22" s="17"/>
      <c r="G22" s="17"/>
      <c r="H22" s="17"/>
      <c r="I22" s="30"/>
      <c r="J22" s="56"/>
      <c r="K22" s="17"/>
      <c r="L22" s="1"/>
    </row>
    <row r="23" spans="1:12" ht="21" x14ac:dyDescent="0.2">
      <c r="A23" s="55"/>
      <c r="B23" s="17"/>
      <c r="C23" s="17"/>
      <c r="D23" s="17"/>
      <c r="E23" s="17"/>
      <c r="F23" s="17"/>
      <c r="G23" s="17"/>
      <c r="H23" s="17"/>
      <c r="I23" s="30"/>
      <c r="J23" s="56"/>
      <c r="K23" s="17"/>
      <c r="L23" s="1"/>
    </row>
    <row r="24" spans="1:12" ht="21" x14ac:dyDescent="0.2">
      <c r="A24" s="55"/>
      <c r="B24" s="17"/>
      <c r="C24" s="17"/>
      <c r="D24" s="17"/>
      <c r="E24" s="17"/>
      <c r="F24" s="17"/>
      <c r="G24" s="17"/>
      <c r="H24" s="17"/>
      <c r="I24" s="30"/>
      <c r="J24" s="56"/>
      <c r="K24" s="17"/>
      <c r="L24" s="1"/>
    </row>
    <row r="25" spans="1:12" ht="21" x14ac:dyDescent="0.2">
      <c r="A25" s="55"/>
      <c r="B25" s="17"/>
      <c r="C25" s="17"/>
      <c r="D25" s="17"/>
      <c r="E25" s="17"/>
      <c r="F25" s="17"/>
      <c r="G25" s="17"/>
      <c r="H25" s="17"/>
      <c r="I25" s="30"/>
      <c r="J25" s="56"/>
      <c r="K25" s="17"/>
      <c r="L25" s="1"/>
    </row>
    <row r="26" spans="1:12" ht="21" x14ac:dyDescent="0.2">
      <c r="A26" s="55"/>
      <c r="B26" s="17"/>
      <c r="C26" s="17"/>
      <c r="D26" s="17"/>
      <c r="E26" s="17"/>
      <c r="F26" s="17"/>
      <c r="G26" s="17"/>
      <c r="H26" s="17"/>
      <c r="I26" s="30"/>
      <c r="J26" s="56"/>
      <c r="K26" s="17"/>
      <c r="L26" s="1"/>
    </row>
    <row r="27" spans="1:12" ht="21" x14ac:dyDescent="0.2">
      <c r="A27" s="55"/>
      <c r="B27" s="17"/>
      <c r="C27" s="17"/>
      <c r="D27" s="17"/>
      <c r="E27" s="17"/>
      <c r="F27" s="17"/>
      <c r="G27" s="17"/>
      <c r="H27" s="17"/>
      <c r="I27" s="30"/>
      <c r="J27" s="56"/>
      <c r="K27" s="17"/>
      <c r="L27" s="1"/>
    </row>
    <row r="28" spans="1:12" ht="21" x14ac:dyDescent="0.2">
      <c r="A28" s="55"/>
      <c r="B28" s="17"/>
      <c r="C28" s="17"/>
      <c r="D28" s="17"/>
      <c r="E28" s="17"/>
      <c r="F28" s="17"/>
      <c r="G28" s="17"/>
      <c r="H28" s="17"/>
      <c r="I28" s="30"/>
      <c r="J28" s="56"/>
      <c r="K28" s="17"/>
      <c r="L28" s="1"/>
    </row>
    <row r="29" spans="1:12" ht="21" x14ac:dyDescent="0.2">
      <c r="A29" s="55"/>
      <c r="B29" s="17"/>
      <c r="C29" s="17"/>
      <c r="D29" s="17"/>
      <c r="E29" s="17"/>
      <c r="F29" s="17"/>
      <c r="G29" s="17"/>
      <c r="H29" s="17"/>
      <c r="I29" s="30"/>
      <c r="J29" s="56"/>
      <c r="K29" s="17"/>
      <c r="L29" s="1"/>
    </row>
    <row r="30" spans="1:12" ht="21" x14ac:dyDescent="0.2">
      <c r="A30" s="55"/>
      <c r="B30" s="17"/>
      <c r="C30" s="17"/>
      <c r="D30" s="17"/>
      <c r="E30" s="17"/>
      <c r="F30" s="17"/>
      <c r="G30" s="17"/>
      <c r="H30" s="17"/>
      <c r="I30" s="30"/>
      <c r="J30" s="56"/>
      <c r="K30" s="17"/>
      <c r="L30" s="1"/>
    </row>
    <row r="31" spans="1:12" ht="21" x14ac:dyDescent="0.2">
      <c r="A31" s="55"/>
      <c r="B31" s="17"/>
      <c r="C31" s="17"/>
      <c r="D31" s="17"/>
      <c r="E31" s="17"/>
      <c r="F31" s="17"/>
      <c r="G31" s="17"/>
      <c r="H31" s="17"/>
      <c r="I31" s="30"/>
      <c r="J31" s="56"/>
      <c r="K31" s="17"/>
      <c r="L31" s="1"/>
    </row>
    <row r="32" spans="1:12" ht="21" x14ac:dyDescent="0.2">
      <c r="A32" s="55"/>
      <c r="B32" s="17"/>
      <c r="C32" s="17"/>
      <c r="D32" s="17"/>
      <c r="E32" s="17"/>
      <c r="F32" s="17"/>
      <c r="G32" s="17"/>
      <c r="H32" s="17"/>
      <c r="I32" s="30"/>
      <c r="J32" s="56"/>
      <c r="K32" s="17"/>
      <c r="L32" s="1"/>
    </row>
    <row r="33" spans="1:12" ht="21" x14ac:dyDescent="0.2">
      <c r="A33" s="55"/>
      <c r="B33" s="17"/>
      <c r="C33" s="17"/>
      <c r="D33" s="17"/>
      <c r="E33" s="17"/>
      <c r="F33" s="17"/>
      <c r="G33" s="17"/>
      <c r="H33" s="17"/>
      <c r="I33" s="30"/>
      <c r="J33" s="56"/>
      <c r="K33" s="17"/>
      <c r="L33" s="1"/>
    </row>
    <row r="34" spans="1:12" ht="21" x14ac:dyDescent="0.2">
      <c r="A34" s="55"/>
      <c r="B34" s="17"/>
      <c r="C34" s="17"/>
      <c r="D34" s="17"/>
      <c r="E34" s="17"/>
      <c r="F34" s="17"/>
      <c r="G34" s="17"/>
      <c r="H34" s="17"/>
      <c r="I34" s="30"/>
      <c r="J34" s="56"/>
      <c r="K34" s="17"/>
      <c r="L34" s="1"/>
    </row>
    <row r="35" spans="1:12" ht="21" x14ac:dyDescent="0.2">
      <c r="A35" s="55"/>
      <c r="B35" s="17"/>
      <c r="C35" s="17"/>
      <c r="D35" s="17"/>
      <c r="E35" s="17"/>
      <c r="F35" s="17"/>
      <c r="G35" s="17"/>
      <c r="H35" s="17"/>
      <c r="I35" s="30"/>
      <c r="J35" s="56"/>
      <c r="K35" s="17"/>
      <c r="L35" s="1"/>
    </row>
    <row r="36" spans="1:12" ht="21" x14ac:dyDescent="0.2">
      <c r="A36" s="55"/>
      <c r="B36" s="17"/>
      <c r="C36" s="17"/>
      <c r="D36" s="17"/>
      <c r="E36" s="17"/>
      <c r="F36" s="17"/>
      <c r="G36" s="17"/>
      <c r="H36" s="17"/>
      <c r="I36" s="30"/>
      <c r="J36" s="56"/>
      <c r="K36" s="17"/>
      <c r="L36" s="1"/>
    </row>
    <row r="37" spans="1:12" ht="21" x14ac:dyDescent="0.2">
      <c r="A37" s="55"/>
      <c r="B37" s="17"/>
      <c r="C37" s="17"/>
      <c r="D37" s="17"/>
      <c r="E37" s="17"/>
      <c r="F37" s="17"/>
      <c r="G37" s="17"/>
      <c r="H37" s="17"/>
      <c r="I37" s="30"/>
      <c r="J37" s="56"/>
      <c r="K37" s="17"/>
      <c r="L37" s="1"/>
    </row>
    <row r="38" spans="1:12" ht="21" x14ac:dyDescent="0.2">
      <c r="A38" s="55"/>
      <c r="B38" s="17"/>
      <c r="C38" s="17"/>
      <c r="D38" s="17"/>
      <c r="E38" s="17"/>
      <c r="F38" s="17"/>
      <c r="G38" s="17"/>
      <c r="H38" s="17"/>
      <c r="I38" s="30"/>
      <c r="J38" s="56"/>
      <c r="K38" s="17"/>
      <c r="L38" s="1"/>
    </row>
    <row r="39" spans="1:12" ht="21" x14ac:dyDescent="0.2">
      <c r="A39" s="55"/>
      <c r="B39" s="17"/>
      <c r="C39" s="17"/>
      <c r="D39" s="17"/>
      <c r="E39" s="17"/>
      <c r="F39" s="17"/>
      <c r="G39" s="17"/>
      <c r="H39" s="17"/>
      <c r="I39" s="30"/>
      <c r="J39" s="56"/>
      <c r="K39" s="17"/>
      <c r="L39" s="1"/>
    </row>
    <row r="40" spans="1:12" ht="21" x14ac:dyDescent="0.2">
      <c r="A40" s="55"/>
      <c r="B40" s="17"/>
      <c r="C40" s="17"/>
      <c r="D40" s="17"/>
      <c r="E40" s="17"/>
      <c r="F40" s="17"/>
      <c r="G40" s="17"/>
      <c r="H40" s="17"/>
      <c r="I40" s="30"/>
      <c r="J40" s="56"/>
      <c r="K40" s="17"/>
      <c r="L40" s="1"/>
    </row>
    <row r="41" spans="1:12" ht="21" x14ac:dyDescent="0.2">
      <c r="A41" s="55"/>
      <c r="B41" s="17"/>
      <c r="C41" s="17"/>
      <c r="D41" s="17"/>
      <c r="E41" s="17"/>
      <c r="F41" s="17"/>
      <c r="G41" s="17"/>
      <c r="H41" s="17"/>
      <c r="I41" s="30"/>
      <c r="J41" s="56"/>
      <c r="K41" s="17"/>
      <c r="L41" s="1"/>
    </row>
    <row r="42" spans="1:12" ht="21" x14ac:dyDescent="0.2">
      <c r="A42" s="55"/>
      <c r="B42" s="17"/>
      <c r="C42" s="17"/>
      <c r="D42" s="17"/>
      <c r="E42" s="17"/>
      <c r="F42" s="17"/>
      <c r="G42" s="17"/>
      <c r="H42" s="17"/>
      <c r="I42" s="30"/>
      <c r="J42" s="56"/>
      <c r="K42" s="17"/>
      <c r="L42" s="1"/>
    </row>
    <row r="43" spans="1:12" ht="21" x14ac:dyDescent="0.2">
      <c r="A43" s="55"/>
      <c r="B43" s="17"/>
      <c r="C43" s="17"/>
      <c r="D43" s="17"/>
      <c r="E43" s="17"/>
      <c r="F43" s="17"/>
      <c r="G43" s="17"/>
      <c r="H43" s="17"/>
      <c r="I43" s="30"/>
      <c r="J43" s="56"/>
      <c r="K43" s="17"/>
      <c r="L43" s="1"/>
    </row>
    <row r="44" spans="1:12" ht="21" x14ac:dyDescent="0.2">
      <c r="A44" s="55"/>
      <c r="B44" s="17"/>
      <c r="C44" s="17"/>
      <c r="D44" s="17"/>
      <c r="E44" s="17"/>
      <c r="F44" s="17"/>
      <c r="G44" s="17"/>
      <c r="H44" s="17"/>
      <c r="I44" s="30"/>
      <c r="J44" s="56"/>
      <c r="K44" s="17"/>
      <c r="L44" s="1"/>
    </row>
    <row r="45" spans="1:12" ht="21" x14ac:dyDescent="0.2">
      <c r="A45" s="55"/>
      <c r="B45" s="17"/>
      <c r="C45" s="17"/>
      <c r="D45" s="17"/>
      <c r="E45" s="17"/>
      <c r="F45" s="17"/>
      <c r="G45" s="17"/>
      <c r="H45" s="17"/>
      <c r="I45" s="30"/>
      <c r="J45" s="56"/>
      <c r="K45" s="17"/>
      <c r="L45" s="1"/>
    </row>
    <row r="46" spans="1:12" ht="21" x14ac:dyDescent="0.2">
      <c r="A46" s="55"/>
      <c r="B46" s="17"/>
      <c r="C46" s="17"/>
      <c r="D46" s="17"/>
      <c r="E46" s="17"/>
      <c r="F46" s="17"/>
      <c r="G46" s="17"/>
      <c r="H46" s="17"/>
      <c r="I46" s="30"/>
      <c r="J46" s="56"/>
      <c r="K46" s="17"/>
      <c r="L46" s="1"/>
    </row>
    <row r="47" spans="1:12" ht="21" x14ac:dyDescent="0.2">
      <c r="A47" s="55"/>
      <c r="B47" s="17"/>
      <c r="C47" s="17"/>
      <c r="D47" s="17"/>
      <c r="E47" s="17"/>
      <c r="F47" s="17"/>
      <c r="G47" s="17"/>
      <c r="H47" s="17"/>
      <c r="I47" s="30"/>
      <c r="J47" s="56"/>
      <c r="K47" s="17"/>
      <c r="L47" s="1"/>
    </row>
    <row r="48" spans="1:12" ht="21" x14ac:dyDescent="0.2">
      <c r="A48" s="55"/>
      <c r="B48" s="17"/>
      <c r="C48" s="17"/>
      <c r="D48" s="17"/>
      <c r="E48" s="17"/>
      <c r="F48" s="17"/>
      <c r="G48" s="17"/>
      <c r="H48" s="17"/>
      <c r="I48" s="30"/>
      <c r="J48" s="56"/>
      <c r="K48" s="17"/>
      <c r="L48" s="1"/>
    </row>
    <row r="49" spans="1:12" ht="21" x14ac:dyDescent="0.2">
      <c r="A49" s="55"/>
      <c r="B49" s="17"/>
      <c r="C49" s="17"/>
      <c r="D49" s="17"/>
      <c r="E49" s="17"/>
      <c r="F49" s="17"/>
      <c r="G49" s="17"/>
      <c r="H49" s="17"/>
      <c r="I49" s="30"/>
      <c r="J49" s="56"/>
      <c r="K49" s="17"/>
      <c r="L49" s="1"/>
    </row>
    <row r="50" spans="1:12" ht="21" x14ac:dyDescent="0.2">
      <c r="A50" s="55"/>
      <c r="B50" s="17"/>
      <c r="C50" s="17"/>
      <c r="D50" s="17"/>
      <c r="E50" s="17"/>
      <c r="F50" s="17"/>
      <c r="G50" s="17"/>
      <c r="H50" s="17"/>
      <c r="I50" s="30"/>
      <c r="J50" s="56"/>
      <c r="K50" s="17"/>
      <c r="L50" s="1"/>
    </row>
    <row r="51" spans="1:12" ht="21" x14ac:dyDescent="0.2">
      <c r="A51" s="55"/>
      <c r="B51" s="17"/>
      <c r="C51" s="17"/>
      <c r="D51" s="17"/>
      <c r="E51" s="17"/>
      <c r="F51" s="17"/>
      <c r="G51" s="17"/>
      <c r="H51" s="17"/>
      <c r="I51" s="30"/>
      <c r="J51" s="56"/>
      <c r="K51" s="17"/>
      <c r="L51" s="1"/>
    </row>
    <row r="52" spans="1:12" ht="15" x14ac:dyDescent="0.2">
      <c r="A52" s="51"/>
      <c r="B52" s="3"/>
      <c r="C52" s="3"/>
      <c r="D52" s="3"/>
      <c r="E52" s="3"/>
      <c r="F52" s="3"/>
      <c r="G52" s="57"/>
      <c r="H52" s="3"/>
      <c r="I52" s="58"/>
      <c r="J52" s="59"/>
      <c r="K52" s="1"/>
      <c r="L52" s="1"/>
    </row>
    <row r="53" spans="1:12" ht="15" x14ac:dyDescent="0.2">
      <c r="A53" s="73"/>
      <c r="B53" s="74"/>
      <c r="C53" s="74"/>
      <c r="D53" s="74"/>
      <c r="E53" s="74"/>
      <c r="F53" s="74"/>
      <c r="G53" s="75"/>
      <c r="H53" s="74"/>
      <c r="I53" s="76"/>
      <c r="J53" s="77"/>
      <c r="K53" s="45"/>
      <c r="L53" s="1"/>
    </row>
    <row r="54" spans="1:12" ht="15" x14ac:dyDescent="0.2">
      <c r="A54" s="1"/>
      <c r="B54" s="1"/>
      <c r="C54" s="1"/>
      <c r="D54" s="1"/>
      <c r="E54" s="1"/>
      <c r="F54" s="1"/>
      <c r="G54" s="22"/>
      <c r="H54" s="1"/>
      <c r="I54" s="2"/>
      <c r="J54" s="23"/>
      <c r="K54" s="1"/>
      <c r="L54" s="1"/>
    </row>
    <row r="55" spans="1:12" ht="15" x14ac:dyDescent="0.2">
      <c r="A55" s="1"/>
      <c r="B55" s="1"/>
      <c r="C55" s="1"/>
      <c r="D55" s="1"/>
      <c r="E55" s="1"/>
      <c r="F55" s="1"/>
      <c r="G55" s="22"/>
      <c r="H55" s="1"/>
      <c r="I55" s="2"/>
      <c r="J55" s="23"/>
      <c r="K55" s="45"/>
      <c r="L55" s="1"/>
    </row>
    <row r="56" spans="1:12" ht="15" x14ac:dyDescent="0.2">
      <c r="A56" s="1"/>
      <c r="B56" s="1"/>
      <c r="C56" s="1"/>
      <c r="D56" s="1"/>
      <c r="E56" s="1"/>
      <c r="F56" s="1"/>
      <c r="G56" s="22"/>
      <c r="H56" s="1"/>
      <c r="I56" s="2"/>
      <c r="J56" s="23"/>
      <c r="K56" s="1"/>
      <c r="L56" s="1"/>
    </row>
    <row r="57" spans="1:12" ht="15" x14ac:dyDescent="0.2">
      <c r="A57" s="1"/>
      <c r="B57" s="1"/>
      <c r="C57" s="1"/>
      <c r="D57" s="1"/>
      <c r="E57" s="1"/>
      <c r="F57" s="1"/>
      <c r="G57" s="22"/>
      <c r="H57" s="1"/>
      <c r="I57" s="2"/>
      <c r="J57" s="23"/>
      <c r="K57" s="1"/>
      <c r="L57" s="1"/>
    </row>
  </sheetData>
  <mergeCells count="6">
    <mergeCell ref="B7:J7"/>
    <mergeCell ref="C2:D2"/>
    <mergeCell ref="E2:J2"/>
    <mergeCell ref="C3:D4"/>
    <mergeCell ref="E3:J4"/>
    <mergeCell ref="C5:D5"/>
  </mergeCells>
  <pageMargins left="0.5" right="0.5" top="1" bottom="1" header="0.5" footer="0.5"/>
  <pageSetup paperSize="9" scale="77" fitToHeight="0" orientation="portrait" r:id="rId1"/>
  <headerFooter>
    <oddHeader xml:space="preserve">&amp;L </oddHeader>
    <oddFooter xml:space="preserve">&amp;L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showOutlineSymbols="0" view="pageBreakPreview" zoomScaleNormal="100" zoomScaleSheetLayoutView="100" zoomScalePageLayoutView="40" workbookViewId="0">
      <selection activeCell="F20" sqref="F20"/>
    </sheetView>
  </sheetViews>
  <sheetFormatPr defaultRowHeight="14.25" x14ac:dyDescent="0.2"/>
  <cols>
    <col min="1" max="1" width="1.625" style="293" customWidth="1"/>
    <col min="2" max="2" width="8.75" style="293" customWidth="1"/>
    <col min="3" max="3" width="55" style="293" customWidth="1"/>
    <col min="4" max="4" width="9" style="293"/>
    <col min="5" max="5" width="8.75" style="293" bestFit="1" customWidth="1"/>
    <col min="6" max="6" width="18" style="293" bestFit="1" customWidth="1"/>
    <col min="7" max="7" width="15.625" style="293" bestFit="1" customWidth="1"/>
    <col min="8" max="8" width="8.375" style="293" customWidth="1"/>
    <col min="9" max="9" width="8.625" style="293" customWidth="1"/>
    <col min="10" max="10" width="11.5" style="293" customWidth="1"/>
    <col min="11" max="11" width="1.875" style="119" customWidth="1"/>
    <col min="12" max="16384" width="9" style="293"/>
  </cols>
  <sheetData>
    <row r="1" spans="1:11" ht="15" x14ac:dyDescent="0.2">
      <c r="A1" s="1"/>
      <c r="B1" s="1"/>
      <c r="C1" s="1"/>
      <c r="D1" s="1"/>
      <c r="E1" s="87"/>
      <c r="F1" s="1"/>
      <c r="G1" s="22"/>
      <c r="H1" s="1"/>
      <c r="I1" s="2"/>
      <c r="J1" s="23"/>
      <c r="K1" s="1"/>
    </row>
    <row r="2" spans="1:11" ht="12.75" customHeight="1" x14ac:dyDescent="0.2">
      <c r="A2" s="3"/>
      <c r="B2" s="4"/>
      <c r="C2" s="316"/>
      <c r="D2" s="316"/>
      <c r="E2" s="317" t="s">
        <v>84</v>
      </c>
      <c r="F2" s="317"/>
      <c r="G2" s="317"/>
      <c r="H2" s="317"/>
      <c r="I2" s="317"/>
      <c r="J2" s="317"/>
      <c r="K2" s="1"/>
    </row>
    <row r="3" spans="1:11" x14ac:dyDescent="0.2">
      <c r="A3" s="3"/>
      <c r="B3" s="4"/>
      <c r="C3" s="318"/>
      <c r="D3" s="318"/>
      <c r="E3" s="319" t="s">
        <v>565</v>
      </c>
      <c r="F3" s="319"/>
      <c r="G3" s="319"/>
      <c r="H3" s="319"/>
      <c r="I3" s="319"/>
      <c r="J3" s="319"/>
      <c r="K3" s="1"/>
    </row>
    <row r="4" spans="1:11" ht="19.5" customHeight="1" x14ac:dyDescent="0.2">
      <c r="A4" s="3"/>
      <c r="B4" s="4"/>
      <c r="C4" s="318"/>
      <c r="D4" s="318"/>
      <c r="E4" s="319"/>
      <c r="F4" s="319"/>
      <c r="G4" s="319"/>
      <c r="H4" s="319"/>
      <c r="I4" s="319"/>
      <c r="J4" s="319"/>
      <c r="K4" s="1"/>
    </row>
    <row r="5" spans="1:11" ht="15.75" x14ac:dyDescent="0.2">
      <c r="A5" s="3"/>
      <c r="B5" s="4"/>
      <c r="C5" s="320"/>
      <c r="D5" s="320"/>
      <c r="E5" s="88" t="s">
        <v>85</v>
      </c>
      <c r="F5" s="25" t="s">
        <v>564</v>
      </c>
      <c r="G5" s="89" t="s">
        <v>86</v>
      </c>
      <c r="H5" s="27">
        <v>44054</v>
      </c>
      <c r="I5" s="89" t="s">
        <v>87</v>
      </c>
      <c r="J5" s="90">
        <v>2</v>
      </c>
      <c r="K5" s="1"/>
    </row>
    <row r="6" spans="1:11" ht="15" x14ac:dyDescent="0.2">
      <c r="A6" s="3"/>
      <c r="B6" s="4"/>
      <c r="C6" s="12"/>
      <c r="D6" s="13"/>
      <c r="E6" s="14"/>
      <c r="F6" s="14"/>
      <c r="G6" s="28"/>
      <c r="H6" s="29"/>
      <c r="I6" s="15"/>
      <c r="J6" s="91"/>
      <c r="K6" s="1"/>
    </row>
    <row r="7" spans="1:11" ht="21" x14ac:dyDescent="0.2">
      <c r="A7" s="16"/>
      <c r="B7" s="315" t="s">
        <v>568</v>
      </c>
      <c r="C7" s="315"/>
      <c r="D7" s="315"/>
      <c r="E7" s="315"/>
      <c r="F7" s="315"/>
      <c r="G7" s="315"/>
      <c r="H7" s="315"/>
      <c r="I7" s="315"/>
      <c r="J7" s="315"/>
      <c r="K7" s="16"/>
    </row>
    <row r="8" spans="1:11" ht="14.25" customHeight="1" x14ac:dyDescent="0.2">
      <c r="A8" s="17"/>
      <c r="B8" s="17"/>
      <c r="C8" s="17"/>
      <c r="D8" s="17"/>
      <c r="E8" s="17"/>
      <c r="F8" s="17"/>
      <c r="G8" s="17"/>
      <c r="H8" s="17"/>
      <c r="I8" s="30"/>
      <c r="J8" s="92"/>
      <c r="K8" s="17"/>
    </row>
    <row r="9" spans="1:11" ht="15" thickBot="1" x14ac:dyDescent="0.25">
      <c r="A9" s="93"/>
      <c r="B9" s="94" t="s">
        <v>248</v>
      </c>
      <c r="C9" s="94" t="s">
        <v>292</v>
      </c>
      <c r="D9" s="94" t="s">
        <v>293</v>
      </c>
      <c r="E9" s="95" t="s">
        <v>294</v>
      </c>
      <c r="F9" s="96" t="s">
        <v>295</v>
      </c>
      <c r="G9" s="96" t="s">
        <v>296</v>
      </c>
      <c r="H9" s="97" t="s">
        <v>250</v>
      </c>
      <c r="I9" s="311" t="s">
        <v>297</v>
      </c>
      <c r="J9" s="312"/>
      <c r="K9" s="1"/>
    </row>
    <row r="10" spans="1:11" s="119" customFormat="1" ht="15" thickTop="1" x14ac:dyDescent="0.2"/>
    <row r="11" spans="1:11" ht="15" customHeight="1" x14ac:dyDescent="0.2">
      <c r="A11" s="294"/>
      <c r="B11" s="81" t="s">
        <v>251</v>
      </c>
      <c r="C11" s="82" t="s">
        <v>9</v>
      </c>
      <c r="D11" s="82"/>
      <c r="E11" s="83"/>
      <c r="F11" s="118"/>
      <c r="G11" s="120"/>
      <c r="H11" s="84"/>
      <c r="I11" s="85"/>
      <c r="J11" s="82"/>
    </row>
    <row r="12" spans="1:11" ht="15" customHeight="1" x14ac:dyDescent="0.2">
      <c r="A12" s="294"/>
      <c r="B12" s="81" t="s">
        <v>253</v>
      </c>
      <c r="C12" s="82" t="s">
        <v>10</v>
      </c>
      <c r="D12" s="82"/>
      <c r="E12" s="83"/>
      <c r="F12" s="118"/>
      <c r="G12" s="120"/>
      <c r="H12" s="84"/>
      <c r="I12" s="85"/>
      <c r="J12" s="82"/>
    </row>
    <row r="13" spans="1:11" ht="30" x14ac:dyDescent="0.2">
      <c r="A13" s="1"/>
      <c r="B13" s="98" t="s">
        <v>11</v>
      </c>
      <c r="C13" s="99" t="s">
        <v>571</v>
      </c>
      <c r="D13" s="100" t="s">
        <v>13</v>
      </c>
      <c r="E13" s="101">
        <v>1</v>
      </c>
      <c r="F13" s="102"/>
      <c r="G13" s="103"/>
      <c r="H13" s="104"/>
      <c r="I13" s="105"/>
      <c r="J13" s="99"/>
      <c r="K13" s="1"/>
    </row>
    <row r="14" spans="1:11" ht="15" x14ac:dyDescent="0.2">
      <c r="A14" s="1"/>
      <c r="B14" s="98" t="s">
        <v>14</v>
      </c>
      <c r="C14" s="99" t="s">
        <v>16</v>
      </c>
      <c r="D14" s="98" t="s">
        <v>17</v>
      </c>
      <c r="E14" s="121">
        <v>897.38</v>
      </c>
      <c r="F14" s="122"/>
      <c r="G14" s="103"/>
      <c r="H14" s="104"/>
      <c r="I14" s="105"/>
      <c r="J14" s="99"/>
      <c r="K14" s="1"/>
    </row>
    <row r="15" spans="1:11" ht="15" x14ac:dyDescent="0.2">
      <c r="A15" s="1"/>
      <c r="B15" s="98" t="s">
        <v>18</v>
      </c>
      <c r="C15" s="99" t="s">
        <v>21</v>
      </c>
      <c r="D15" s="98" t="s">
        <v>607</v>
      </c>
      <c r="E15" s="121">
        <v>6</v>
      </c>
      <c r="F15" s="122"/>
      <c r="G15" s="103"/>
      <c r="H15" s="104"/>
      <c r="I15" s="105"/>
      <c r="J15" s="99"/>
      <c r="K15" s="1"/>
    </row>
    <row r="16" spans="1:11" ht="15" x14ac:dyDescent="0.2">
      <c r="A16" s="1"/>
      <c r="B16" s="98" t="s">
        <v>22</v>
      </c>
      <c r="C16" s="99" t="s">
        <v>24</v>
      </c>
      <c r="D16" s="98" t="s">
        <v>13</v>
      </c>
      <c r="E16" s="121">
        <v>1</v>
      </c>
      <c r="F16" s="122"/>
      <c r="G16" s="103"/>
      <c r="H16" s="104"/>
      <c r="I16" s="105"/>
      <c r="J16" s="99"/>
      <c r="K16" s="1"/>
    </row>
    <row r="17" spans="1:11" ht="30" customHeight="1" x14ac:dyDescent="0.2">
      <c r="A17" s="1"/>
      <c r="B17" s="98" t="s">
        <v>513</v>
      </c>
      <c r="C17" s="99" t="s">
        <v>613</v>
      </c>
      <c r="D17" s="98" t="s">
        <v>13</v>
      </c>
      <c r="E17" s="121">
        <v>1</v>
      </c>
      <c r="F17" s="122"/>
      <c r="G17" s="103"/>
      <c r="H17" s="104"/>
      <c r="I17" s="105"/>
      <c r="J17" s="99"/>
      <c r="K17" s="1"/>
    </row>
    <row r="18" spans="1:11" ht="15" x14ac:dyDescent="0.2">
      <c r="A18" s="1"/>
      <c r="B18" s="98" t="s">
        <v>515</v>
      </c>
      <c r="C18" s="99" t="s">
        <v>616</v>
      </c>
      <c r="D18" s="98" t="s">
        <v>13</v>
      </c>
      <c r="E18" s="121">
        <v>1</v>
      </c>
      <c r="F18" s="122"/>
      <c r="G18" s="103"/>
      <c r="H18" s="104"/>
      <c r="I18" s="105"/>
      <c r="J18" s="99"/>
      <c r="K18" s="1"/>
    </row>
    <row r="19" spans="1:11" ht="15" x14ac:dyDescent="0.2">
      <c r="A19" s="1"/>
      <c r="B19" s="98" t="s">
        <v>619</v>
      </c>
      <c r="C19" s="99" t="s">
        <v>621</v>
      </c>
      <c r="D19" s="98" t="s">
        <v>13</v>
      </c>
      <c r="E19" s="121">
        <v>1</v>
      </c>
      <c r="F19" s="122"/>
      <c r="G19" s="103"/>
      <c r="H19" s="104"/>
      <c r="I19" s="105"/>
      <c r="J19" s="99"/>
      <c r="K19" s="1"/>
    </row>
    <row r="20" spans="1:11" ht="30" customHeight="1" x14ac:dyDescent="0.2">
      <c r="A20" s="1"/>
      <c r="B20" s="98" t="s">
        <v>628</v>
      </c>
      <c r="C20" s="99" t="s">
        <v>630</v>
      </c>
      <c r="D20" s="98" t="s">
        <v>13</v>
      </c>
      <c r="E20" s="121">
        <v>1</v>
      </c>
      <c r="F20" s="122"/>
      <c r="G20" s="103"/>
      <c r="H20" s="104"/>
      <c r="I20" s="105"/>
      <c r="J20" s="99"/>
      <c r="K20" s="1"/>
    </row>
    <row r="21" spans="1:11" ht="15" x14ac:dyDescent="0.2">
      <c r="A21" s="1"/>
      <c r="B21" s="98" t="s">
        <v>660</v>
      </c>
      <c r="C21" s="99" t="s">
        <v>662</v>
      </c>
      <c r="D21" s="98" t="s">
        <v>13</v>
      </c>
      <c r="E21" s="121">
        <v>4</v>
      </c>
      <c r="F21" s="122"/>
      <c r="G21" s="103"/>
      <c r="H21" s="104"/>
      <c r="I21" s="105"/>
      <c r="J21" s="99"/>
      <c r="K21" s="1"/>
    </row>
    <row r="22" spans="1:11" ht="30" customHeight="1" x14ac:dyDescent="0.2">
      <c r="A22" s="1"/>
      <c r="B22" s="98" t="s">
        <v>854</v>
      </c>
      <c r="C22" s="99" t="s">
        <v>858</v>
      </c>
      <c r="D22" s="98" t="s">
        <v>13</v>
      </c>
      <c r="E22" s="121">
        <v>4</v>
      </c>
      <c r="F22" s="122"/>
      <c r="G22" s="103"/>
      <c r="H22" s="104"/>
      <c r="I22" s="105"/>
      <c r="J22" s="99"/>
      <c r="K22" s="1"/>
    </row>
    <row r="23" spans="1:11" ht="45" x14ac:dyDescent="0.2">
      <c r="A23" s="1"/>
      <c r="B23" s="98" t="s">
        <v>855</v>
      </c>
      <c r="C23" s="99" t="s">
        <v>859</v>
      </c>
      <c r="D23" s="98" t="s">
        <v>31</v>
      </c>
      <c r="E23" s="121">
        <v>100</v>
      </c>
      <c r="F23" s="122"/>
      <c r="G23" s="103"/>
      <c r="H23" s="104"/>
      <c r="I23" s="105"/>
      <c r="J23" s="99"/>
      <c r="K23" s="1"/>
    </row>
    <row r="24" spans="1:11" ht="30" customHeight="1" x14ac:dyDescent="0.2">
      <c r="A24" s="1"/>
      <c r="B24" s="98" t="s">
        <v>856</v>
      </c>
      <c r="C24" s="99" t="s">
        <v>860</v>
      </c>
      <c r="D24" s="98" t="s">
        <v>158</v>
      </c>
      <c r="E24" s="121">
        <v>3.5</v>
      </c>
      <c r="F24" s="122"/>
      <c r="G24" s="103"/>
      <c r="H24" s="104"/>
      <c r="I24" s="105"/>
      <c r="J24" s="99"/>
      <c r="K24" s="1"/>
    </row>
    <row r="25" spans="1:11" ht="30" customHeight="1" x14ac:dyDescent="0.2">
      <c r="A25" s="1"/>
      <c r="B25" s="98" t="s">
        <v>857</v>
      </c>
      <c r="C25" s="99" t="s">
        <v>861</v>
      </c>
      <c r="D25" s="98" t="s">
        <v>158</v>
      </c>
      <c r="E25" s="121">
        <v>8</v>
      </c>
      <c r="F25" s="122"/>
      <c r="G25" s="103"/>
      <c r="H25" s="104"/>
      <c r="I25" s="105"/>
      <c r="J25" s="99"/>
      <c r="K25" s="1"/>
    </row>
    <row r="26" spans="1:11" s="127" customFormat="1" ht="15" x14ac:dyDescent="0.2">
      <c r="A26" s="1"/>
      <c r="B26" s="123" t="s">
        <v>261</v>
      </c>
      <c r="C26" s="124" t="s">
        <v>324</v>
      </c>
      <c r="D26" s="124"/>
      <c r="E26" s="125"/>
      <c r="F26" s="128"/>
      <c r="G26" s="129"/>
      <c r="H26" s="126"/>
      <c r="I26" s="85"/>
      <c r="J26" s="124"/>
      <c r="K26" s="1"/>
    </row>
    <row r="27" spans="1:11" ht="15" customHeight="1" x14ac:dyDescent="0.2">
      <c r="A27" s="294"/>
      <c r="B27" s="81" t="s">
        <v>263</v>
      </c>
      <c r="C27" s="82" t="s">
        <v>25</v>
      </c>
      <c r="D27" s="82"/>
      <c r="E27" s="83"/>
      <c r="F27" s="118"/>
      <c r="G27" s="129"/>
      <c r="H27" s="126"/>
      <c r="I27" s="85"/>
      <c r="J27" s="82"/>
    </row>
    <row r="28" spans="1:11" ht="15" x14ac:dyDescent="0.2">
      <c r="A28" s="1"/>
      <c r="B28" s="98" t="s">
        <v>26</v>
      </c>
      <c r="C28" s="99" t="s">
        <v>29</v>
      </c>
      <c r="D28" s="98" t="s">
        <v>17</v>
      </c>
      <c r="E28" s="121">
        <v>2512.75</v>
      </c>
      <c r="F28" s="122"/>
      <c r="G28" s="103"/>
      <c r="H28" s="104"/>
      <c r="I28" s="105"/>
      <c r="J28" s="99"/>
      <c r="K28" s="1"/>
    </row>
    <row r="29" spans="1:11" ht="30" x14ac:dyDescent="0.2">
      <c r="A29" s="1"/>
      <c r="B29" s="98" t="s">
        <v>30</v>
      </c>
      <c r="C29" s="99" t="s">
        <v>34</v>
      </c>
      <c r="D29" s="98" t="s">
        <v>35</v>
      </c>
      <c r="E29" s="121">
        <v>296.08999999999997</v>
      </c>
      <c r="F29" s="122"/>
      <c r="G29" s="103"/>
      <c r="H29" s="104"/>
      <c r="I29" s="105"/>
      <c r="J29" s="99"/>
      <c r="K29" s="1"/>
    </row>
    <row r="30" spans="1:11" ht="15" x14ac:dyDescent="0.2">
      <c r="A30" s="1"/>
      <c r="B30" s="98" t="s">
        <v>32</v>
      </c>
      <c r="C30" s="99" t="s">
        <v>517</v>
      </c>
      <c r="D30" s="98" t="s">
        <v>17</v>
      </c>
      <c r="E30" s="121">
        <v>2512.75</v>
      </c>
      <c r="F30" s="122"/>
      <c r="G30" s="103"/>
      <c r="H30" s="104"/>
      <c r="I30" s="105"/>
      <c r="J30" s="99"/>
      <c r="K30" s="1"/>
    </row>
    <row r="31" spans="1:11" ht="45" x14ac:dyDescent="0.2">
      <c r="A31" s="1"/>
      <c r="B31" s="98" t="s">
        <v>36</v>
      </c>
      <c r="C31" s="99" t="s">
        <v>42</v>
      </c>
      <c r="D31" s="98" t="s">
        <v>43</v>
      </c>
      <c r="E31" s="121">
        <v>23687.040000000001</v>
      </c>
      <c r="F31" s="122"/>
      <c r="G31" s="103"/>
      <c r="H31" s="104"/>
      <c r="I31" s="105"/>
      <c r="J31" s="99"/>
      <c r="K31" s="1"/>
    </row>
    <row r="32" spans="1:11" ht="30" x14ac:dyDescent="0.2">
      <c r="A32" s="1"/>
      <c r="B32" s="98" t="s">
        <v>37</v>
      </c>
      <c r="C32" s="99" t="s">
        <v>663</v>
      </c>
      <c r="D32" s="98" t="s">
        <v>17</v>
      </c>
      <c r="E32" s="121">
        <v>92.78</v>
      </c>
      <c r="F32" s="122"/>
      <c r="G32" s="103"/>
      <c r="H32" s="104"/>
      <c r="I32" s="105"/>
      <c r="J32" s="99"/>
      <c r="K32" s="1"/>
    </row>
    <row r="33" spans="1:11" ht="15" x14ac:dyDescent="0.2">
      <c r="A33" s="1"/>
      <c r="B33" s="98" t="s">
        <v>40</v>
      </c>
      <c r="C33" s="99" t="s">
        <v>321</v>
      </c>
      <c r="D33" s="98" t="s">
        <v>35</v>
      </c>
      <c r="E33" s="121">
        <v>296.08999999999997</v>
      </c>
      <c r="F33" s="122"/>
      <c r="G33" s="103"/>
      <c r="H33" s="104"/>
      <c r="I33" s="105"/>
      <c r="J33" s="99"/>
      <c r="K33" s="1"/>
    </row>
    <row r="34" spans="1:11" ht="30" x14ac:dyDescent="0.2">
      <c r="A34" s="1"/>
      <c r="B34" s="98" t="s">
        <v>44</v>
      </c>
      <c r="C34" s="99" t="s">
        <v>866</v>
      </c>
      <c r="D34" s="98" t="s">
        <v>17</v>
      </c>
      <c r="E34" s="121">
        <v>2512.75</v>
      </c>
      <c r="F34" s="122"/>
      <c r="G34" s="103"/>
      <c r="H34" s="104"/>
      <c r="I34" s="105"/>
      <c r="J34" s="99"/>
      <c r="K34" s="1"/>
    </row>
    <row r="35" spans="1:11" ht="15" x14ac:dyDescent="0.2">
      <c r="A35" s="1"/>
      <c r="B35" s="98" t="s">
        <v>770</v>
      </c>
      <c r="C35" s="99" t="s">
        <v>39</v>
      </c>
      <c r="D35" s="98" t="s">
        <v>17</v>
      </c>
      <c r="E35" s="121">
        <v>1404.34</v>
      </c>
      <c r="F35" s="122"/>
      <c r="G35" s="103"/>
      <c r="H35" s="104"/>
      <c r="I35" s="105"/>
      <c r="J35" s="99"/>
      <c r="K35" s="1"/>
    </row>
    <row r="36" spans="1:11" ht="15" customHeight="1" x14ac:dyDescent="0.2">
      <c r="A36" s="294"/>
      <c r="B36" s="81" t="s">
        <v>298</v>
      </c>
      <c r="C36" s="82" t="s">
        <v>45</v>
      </c>
      <c r="D36" s="82"/>
      <c r="E36" s="83"/>
      <c r="F36" s="118"/>
      <c r="G36" s="129"/>
      <c r="H36" s="126"/>
      <c r="I36" s="85"/>
      <c r="J36" s="82"/>
    </row>
    <row r="37" spans="1:11" ht="15" x14ac:dyDescent="0.2">
      <c r="A37" s="1"/>
      <c r="B37" s="98" t="s">
        <v>299</v>
      </c>
      <c r="C37" s="113" t="s">
        <v>289</v>
      </c>
      <c r="D37" s="98" t="s">
        <v>17</v>
      </c>
      <c r="E37" s="121">
        <v>2389.0500000000002</v>
      </c>
      <c r="F37" s="122"/>
      <c r="G37" s="103"/>
      <c r="H37" s="104"/>
      <c r="I37" s="105"/>
      <c r="J37" s="99"/>
      <c r="K37" s="1"/>
    </row>
    <row r="38" spans="1:11" ht="15" customHeight="1" x14ac:dyDescent="0.2">
      <c r="A38" s="294"/>
      <c r="B38" s="81" t="s">
        <v>301</v>
      </c>
      <c r="C38" s="82" t="s">
        <v>47</v>
      </c>
      <c r="D38" s="82"/>
      <c r="E38" s="83"/>
      <c r="F38" s="118"/>
      <c r="G38" s="129"/>
      <c r="H38" s="126"/>
      <c r="I38" s="85"/>
      <c r="J38" s="82"/>
    </row>
    <row r="39" spans="1:11" ht="30" x14ac:dyDescent="0.2">
      <c r="A39" s="1"/>
      <c r="B39" s="98" t="s">
        <v>48</v>
      </c>
      <c r="C39" s="99" t="s">
        <v>75</v>
      </c>
      <c r="D39" s="98" t="s">
        <v>35</v>
      </c>
      <c r="E39" s="121">
        <v>305.70999999999998</v>
      </c>
      <c r="F39" s="122"/>
      <c r="G39" s="103"/>
      <c r="H39" s="104"/>
      <c r="I39" s="105"/>
      <c r="J39" s="99"/>
      <c r="K39" s="1"/>
    </row>
    <row r="40" spans="1:11" ht="30" x14ac:dyDescent="0.2">
      <c r="A40" s="1"/>
      <c r="B40" s="98" t="s">
        <v>51</v>
      </c>
      <c r="C40" s="99" t="s">
        <v>53</v>
      </c>
      <c r="D40" s="98" t="s">
        <v>17</v>
      </c>
      <c r="E40" s="121">
        <v>2512.75</v>
      </c>
      <c r="F40" s="122"/>
      <c r="G40" s="103"/>
      <c r="H40" s="104"/>
      <c r="I40" s="105"/>
      <c r="J40" s="99"/>
      <c r="K40" s="1"/>
    </row>
    <row r="41" spans="1:11" ht="45" x14ac:dyDescent="0.2">
      <c r="A41" s="1"/>
      <c r="B41" s="98" t="s">
        <v>54</v>
      </c>
      <c r="C41" s="99" t="s">
        <v>56</v>
      </c>
      <c r="D41" s="98" t="s">
        <v>35</v>
      </c>
      <c r="E41" s="121">
        <v>77.52</v>
      </c>
      <c r="F41" s="122"/>
      <c r="G41" s="103"/>
      <c r="H41" s="104"/>
      <c r="I41" s="105"/>
      <c r="J41" s="99"/>
      <c r="K41" s="1"/>
    </row>
    <row r="42" spans="1:11" ht="45" x14ac:dyDescent="0.2">
      <c r="A42" s="1"/>
      <c r="B42" s="98" t="s">
        <v>57</v>
      </c>
      <c r="C42" s="99" t="s">
        <v>59</v>
      </c>
      <c r="D42" s="98" t="s">
        <v>60</v>
      </c>
      <c r="E42" s="121">
        <v>8970</v>
      </c>
      <c r="F42" s="122"/>
      <c r="G42" s="103"/>
      <c r="H42" s="104"/>
      <c r="I42" s="105"/>
      <c r="J42" s="99"/>
      <c r="K42" s="1"/>
    </row>
    <row r="43" spans="1:11" ht="45" x14ac:dyDescent="0.2">
      <c r="A43" s="1"/>
      <c r="B43" s="98" t="s">
        <v>61</v>
      </c>
      <c r="C43" s="99" t="s">
        <v>63</v>
      </c>
      <c r="D43" s="98" t="s">
        <v>60</v>
      </c>
      <c r="E43" s="121">
        <v>504</v>
      </c>
      <c r="F43" s="122"/>
      <c r="G43" s="103"/>
      <c r="H43" s="104"/>
      <c r="I43" s="105"/>
      <c r="J43" s="99"/>
      <c r="K43" s="1"/>
    </row>
    <row r="44" spans="1:11" ht="45" x14ac:dyDescent="0.2">
      <c r="A44" s="1"/>
      <c r="B44" s="98" t="s">
        <v>64</v>
      </c>
      <c r="C44" s="99" t="s">
        <v>288</v>
      </c>
      <c r="D44" s="98" t="s">
        <v>17</v>
      </c>
      <c r="E44" s="121">
        <v>855.2</v>
      </c>
      <c r="F44" s="122"/>
      <c r="G44" s="103"/>
      <c r="H44" s="104"/>
      <c r="I44" s="105"/>
      <c r="J44" s="99"/>
      <c r="K44" s="1"/>
    </row>
    <row r="45" spans="1:11" ht="15" customHeight="1" x14ac:dyDescent="0.2">
      <c r="A45" s="294"/>
      <c r="B45" s="81" t="s">
        <v>302</v>
      </c>
      <c r="C45" s="82" t="s">
        <v>65</v>
      </c>
      <c r="D45" s="82"/>
      <c r="E45" s="83"/>
      <c r="F45" s="118"/>
      <c r="G45" s="129"/>
      <c r="H45" s="126"/>
      <c r="I45" s="85"/>
      <c r="J45" s="82"/>
    </row>
    <row r="46" spans="1:11" ht="15" x14ac:dyDescent="0.2">
      <c r="A46" s="1"/>
      <c r="B46" s="98" t="s">
        <v>303</v>
      </c>
      <c r="C46" s="113" t="s">
        <v>284</v>
      </c>
      <c r="D46" s="98" t="s">
        <v>337</v>
      </c>
      <c r="E46" s="121">
        <v>194.37</v>
      </c>
      <c r="F46" s="122"/>
      <c r="G46" s="103"/>
      <c r="H46" s="104"/>
      <c r="I46" s="105"/>
      <c r="J46" s="99"/>
      <c r="K46" s="1"/>
    </row>
    <row r="47" spans="1:11" ht="15" x14ac:dyDescent="0.2">
      <c r="A47" s="1"/>
      <c r="B47" s="98" t="s">
        <v>304</v>
      </c>
      <c r="C47" s="113" t="s">
        <v>287</v>
      </c>
      <c r="D47" s="98" t="s">
        <v>13</v>
      </c>
      <c r="E47" s="121">
        <v>10230</v>
      </c>
      <c r="F47" s="122"/>
      <c r="G47" s="103"/>
      <c r="H47" s="104"/>
      <c r="I47" s="105"/>
      <c r="J47" s="99"/>
      <c r="K47" s="1"/>
    </row>
    <row r="48" spans="1:11" ht="15" customHeight="1" x14ac:dyDescent="0.2">
      <c r="A48" s="294"/>
      <c r="B48" s="81" t="s">
        <v>305</v>
      </c>
      <c r="C48" s="82" t="s">
        <v>68</v>
      </c>
      <c r="D48" s="82"/>
      <c r="E48" s="83"/>
      <c r="F48" s="118"/>
      <c r="G48" s="129"/>
      <c r="H48" s="126"/>
      <c r="I48" s="85"/>
      <c r="J48" s="82"/>
    </row>
    <row r="49" spans="1:11" ht="15" x14ac:dyDescent="0.2">
      <c r="A49" s="1"/>
      <c r="B49" s="98" t="s">
        <v>868</v>
      </c>
      <c r="C49" s="99" t="s">
        <v>29</v>
      </c>
      <c r="D49" s="98" t="s">
        <v>17</v>
      </c>
      <c r="E49" s="121">
        <v>48</v>
      </c>
      <c r="F49" s="122"/>
      <c r="G49" s="103"/>
      <c r="H49" s="104"/>
      <c r="I49" s="105"/>
      <c r="J49" s="99"/>
      <c r="K49" s="1"/>
    </row>
    <row r="50" spans="1:11" ht="30" x14ac:dyDescent="0.2">
      <c r="A50" s="1"/>
      <c r="B50" s="98" t="s">
        <v>869</v>
      </c>
      <c r="C50" s="99" t="s">
        <v>34</v>
      </c>
      <c r="D50" s="98" t="s">
        <v>35</v>
      </c>
      <c r="E50" s="121">
        <v>16.899999999999999</v>
      </c>
      <c r="F50" s="122"/>
      <c r="G50" s="103"/>
      <c r="H50" s="104"/>
      <c r="I50" s="105"/>
      <c r="J50" s="99"/>
      <c r="K50" s="1"/>
    </row>
    <row r="51" spans="1:11" ht="45" x14ac:dyDescent="0.2">
      <c r="A51" s="1"/>
      <c r="B51" s="98" t="s">
        <v>870</v>
      </c>
      <c r="C51" s="99" t="s">
        <v>42</v>
      </c>
      <c r="D51" s="98" t="s">
        <v>43</v>
      </c>
      <c r="E51" s="121">
        <v>1352</v>
      </c>
      <c r="F51" s="122"/>
      <c r="G51" s="103"/>
      <c r="H51" s="104"/>
      <c r="I51" s="105"/>
      <c r="J51" s="99"/>
      <c r="K51" s="1"/>
    </row>
    <row r="52" spans="1:11" ht="30" x14ac:dyDescent="0.2">
      <c r="A52" s="1"/>
      <c r="B52" s="98" t="s">
        <v>69</v>
      </c>
      <c r="C52" s="99" t="s">
        <v>71</v>
      </c>
      <c r="D52" s="98" t="s">
        <v>35</v>
      </c>
      <c r="E52" s="121">
        <v>13</v>
      </c>
      <c r="F52" s="122"/>
      <c r="G52" s="103"/>
      <c r="H52" s="104"/>
      <c r="I52" s="105"/>
      <c r="J52" s="99"/>
      <c r="K52" s="1"/>
    </row>
    <row r="53" spans="1:11" ht="30" x14ac:dyDescent="0.2">
      <c r="A53" s="1"/>
      <c r="B53" s="98" t="s">
        <v>871</v>
      </c>
      <c r="C53" s="99" t="s">
        <v>663</v>
      </c>
      <c r="D53" s="98" t="s">
        <v>17</v>
      </c>
      <c r="E53" s="121">
        <v>3.6</v>
      </c>
      <c r="F53" s="122"/>
      <c r="G53" s="103"/>
      <c r="H53" s="104"/>
      <c r="I53" s="105"/>
      <c r="J53" s="99"/>
      <c r="K53" s="1"/>
    </row>
    <row r="54" spans="1:11" ht="15" x14ac:dyDescent="0.2">
      <c r="A54" s="1"/>
      <c r="B54" s="98" t="s">
        <v>872</v>
      </c>
      <c r="C54" s="99" t="s">
        <v>517</v>
      </c>
      <c r="D54" s="98" t="s">
        <v>17</v>
      </c>
      <c r="E54" s="121">
        <v>48</v>
      </c>
      <c r="F54" s="122"/>
      <c r="G54" s="103"/>
      <c r="H54" s="104"/>
      <c r="I54" s="105"/>
      <c r="J54" s="99"/>
      <c r="K54" s="1"/>
    </row>
    <row r="55" spans="1:11" ht="15" x14ac:dyDescent="0.2">
      <c r="A55" s="1"/>
      <c r="B55" s="98" t="s">
        <v>873</v>
      </c>
      <c r="C55" s="99" t="s">
        <v>321</v>
      </c>
      <c r="D55" s="98" t="s">
        <v>35</v>
      </c>
      <c r="E55" s="121">
        <v>13</v>
      </c>
      <c r="F55" s="122"/>
      <c r="G55" s="103"/>
      <c r="H55" s="104"/>
      <c r="I55" s="105"/>
      <c r="J55" s="99"/>
      <c r="K55" s="1"/>
    </row>
    <row r="56" spans="1:11" ht="15" x14ac:dyDescent="0.2">
      <c r="A56" s="1"/>
      <c r="B56" s="98" t="s">
        <v>874</v>
      </c>
      <c r="C56" s="99" t="s">
        <v>39</v>
      </c>
      <c r="D56" s="98" t="s">
        <v>17</v>
      </c>
      <c r="E56" s="121">
        <v>5.17</v>
      </c>
      <c r="F56" s="122"/>
      <c r="G56" s="103"/>
      <c r="H56" s="104"/>
      <c r="I56" s="105"/>
      <c r="J56" s="99"/>
      <c r="K56" s="1"/>
    </row>
    <row r="57" spans="1:11" ht="15" customHeight="1" x14ac:dyDescent="0.2">
      <c r="A57" s="294"/>
      <c r="B57" s="81" t="s">
        <v>306</v>
      </c>
      <c r="C57" s="82" t="s">
        <v>72</v>
      </c>
      <c r="D57" s="82"/>
      <c r="E57" s="83"/>
      <c r="F57" s="118"/>
      <c r="G57" s="129"/>
      <c r="H57" s="126"/>
      <c r="I57" s="85"/>
      <c r="J57" s="82"/>
    </row>
    <row r="58" spans="1:11" ht="15" x14ac:dyDescent="0.2">
      <c r="A58" s="1"/>
      <c r="B58" s="98" t="s">
        <v>307</v>
      </c>
      <c r="C58" s="99" t="s">
        <v>285</v>
      </c>
      <c r="D58" s="98" t="s">
        <v>13</v>
      </c>
      <c r="E58" s="121">
        <v>240</v>
      </c>
      <c r="F58" s="122"/>
      <c r="G58" s="103"/>
      <c r="H58" s="104"/>
      <c r="I58" s="105"/>
      <c r="J58" s="99"/>
      <c r="K58" s="1"/>
    </row>
    <row r="59" spans="1:11" ht="15" x14ac:dyDescent="0.2">
      <c r="A59" s="1"/>
      <c r="B59" s="98" t="s">
        <v>308</v>
      </c>
      <c r="C59" s="99" t="s">
        <v>284</v>
      </c>
      <c r="D59" s="98" t="s">
        <v>337</v>
      </c>
      <c r="E59" s="121">
        <v>9.65</v>
      </c>
      <c r="F59" s="122"/>
      <c r="G59" s="103"/>
      <c r="H59" s="104"/>
      <c r="I59" s="105"/>
      <c r="J59" s="99"/>
      <c r="K59" s="1"/>
    </row>
    <row r="60" spans="1:11" ht="15" customHeight="1" x14ac:dyDescent="0.2">
      <c r="A60" s="294"/>
      <c r="B60" s="81" t="s">
        <v>309</v>
      </c>
      <c r="C60" s="82" t="s">
        <v>73</v>
      </c>
      <c r="D60" s="82"/>
      <c r="E60" s="83"/>
      <c r="F60" s="118"/>
      <c r="G60" s="129"/>
      <c r="H60" s="126"/>
      <c r="I60" s="85"/>
      <c r="J60" s="82"/>
    </row>
    <row r="61" spans="1:11" ht="30" x14ac:dyDescent="0.2">
      <c r="A61" s="1"/>
      <c r="B61" s="98" t="s">
        <v>310</v>
      </c>
      <c r="C61" s="99" t="s">
        <v>75</v>
      </c>
      <c r="D61" s="98" t="s">
        <v>35</v>
      </c>
      <c r="E61" s="121">
        <v>13</v>
      </c>
      <c r="F61" s="122"/>
      <c r="G61" s="103"/>
      <c r="H61" s="104"/>
      <c r="I61" s="105"/>
      <c r="J61" s="99"/>
      <c r="K61" s="1"/>
    </row>
    <row r="62" spans="1:11" ht="30" x14ac:dyDescent="0.2">
      <c r="A62" s="1"/>
      <c r="B62" s="98" t="s">
        <v>312</v>
      </c>
      <c r="C62" s="99" t="s">
        <v>53</v>
      </c>
      <c r="D62" s="98" t="s">
        <v>17</v>
      </c>
      <c r="E62" s="121">
        <v>48</v>
      </c>
      <c r="F62" s="122"/>
      <c r="G62" s="103"/>
      <c r="H62" s="104"/>
      <c r="I62" s="105"/>
      <c r="J62" s="99"/>
      <c r="K62" s="1"/>
    </row>
    <row r="63" spans="1:11" ht="30" x14ac:dyDescent="0.2">
      <c r="A63" s="1"/>
      <c r="B63" s="98" t="s">
        <v>313</v>
      </c>
      <c r="C63" s="99" t="s">
        <v>78</v>
      </c>
      <c r="D63" s="98" t="s">
        <v>60</v>
      </c>
      <c r="E63" s="121">
        <v>246</v>
      </c>
      <c r="F63" s="122"/>
      <c r="G63" s="103"/>
      <c r="H63" s="104"/>
      <c r="I63" s="105"/>
      <c r="J63" s="99"/>
      <c r="K63" s="1"/>
    </row>
    <row r="64" spans="1:11" ht="30" x14ac:dyDescent="0.2">
      <c r="A64" s="1"/>
      <c r="B64" s="98" t="s">
        <v>311</v>
      </c>
      <c r="C64" s="99" t="s">
        <v>81</v>
      </c>
      <c r="D64" s="98" t="s">
        <v>60</v>
      </c>
      <c r="E64" s="121">
        <v>4</v>
      </c>
      <c r="F64" s="122"/>
      <c r="G64" s="103"/>
      <c r="H64" s="104"/>
      <c r="I64" s="105"/>
      <c r="J64" s="99"/>
      <c r="K64" s="1"/>
    </row>
    <row r="65" spans="1:11" ht="15" customHeight="1" x14ac:dyDescent="0.2">
      <c r="A65" s="294"/>
      <c r="B65" s="81" t="s">
        <v>314</v>
      </c>
      <c r="C65" s="82" t="s">
        <v>315</v>
      </c>
      <c r="D65" s="82"/>
      <c r="E65" s="83"/>
      <c r="F65" s="118"/>
      <c r="G65" s="129"/>
      <c r="H65" s="126"/>
      <c r="I65" s="85"/>
      <c r="J65" s="82"/>
    </row>
    <row r="66" spans="1:11" ht="15" x14ac:dyDescent="0.2">
      <c r="A66" s="1"/>
      <c r="B66" s="98" t="s">
        <v>316</v>
      </c>
      <c r="C66" s="113" t="s">
        <v>517</v>
      </c>
      <c r="D66" s="98" t="s">
        <v>17</v>
      </c>
      <c r="E66" s="121">
        <v>602.88</v>
      </c>
      <c r="F66" s="122"/>
      <c r="G66" s="103"/>
      <c r="H66" s="104"/>
      <c r="I66" s="105"/>
      <c r="J66" s="99"/>
      <c r="K66" s="1"/>
    </row>
    <row r="67" spans="1:11" s="127" customFormat="1" ht="15" x14ac:dyDescent="0.2">
      <c r="A67" s="1"/>
      <c r="B67" s="123" t="s">
        <v>265</v>
      </c>
      <c r="C67" s="124" t="s">
        <v>82</v>
      </c>
      <c r="D67" s="124"/>
      <c r="E67" s="125"/>
      <c r="F67" s="128"/>
      <c r="G67" s="129"/>
      <c r="H67" s="126"/>
      <c r="I67" s="85"/>
      <c r="J67" s="124"/>
      <c r="K67" s="1"/>
    </row>
    <row r="68" spans="1:11" ht="15" customHeight="1" x14ac:dyDescent="0.2">
      <c r="A68" s="294"/>
      <c r="B68" s="81" t="s">
        <v>267</v>
      </c>
      <c r="C68" s="82" t="s">
        <v>948</v>
      </c>
      <c r="D68" s="82"/>
      <c r="E68" s="83"/>
      <c r="F68" s="118"/>
      <c r="G68" s="129"/>
      <c r="H68" s="126"/>
      <c r="I68" s="85"/>
      <c r="J68" s="82"/>
    </row>
    <row r="69" spans="1:11" ht="15" x14ac:dyDescent="0.2">
      <c r="A69" s="1"/>
      <c r="B69" s="98" t="s">
        <v>83</v>
      </c>
      <c r="C69" s="113" t="s">
        <v>563</v>
      </c>
      <c r="D69" s="98" t="s">
        <v>669</v>
      </c>
      <c r="E69" s="121">
        <v>772.72</v>
      </c>
      <c r="F69" s="122"/>
      <c r="G69" s="103"/>
      <c r="H69" s="104"/>
      <c r="I69" s="105"/>
      <c r="J69" s="99"/>
      <c r="K69" s="1"/>
    </row>
    <row r="70" spans="1:11" ht="15" x14ac:dyDescent="0.2">
      <c r="A70" s="1"/>
      <c r="B70" s="98" t="s">
        <v>875</v>
      </c>
      <c r="C70" s="113" t="s">
        <v>517</v>
      </c>
      <c r="D70" s="98" t="s">
        <v>17</v>
      </c>
      <c r="E70" s="121">
        <v>2533.39</v>
      </c>
      <c r="F70" s="122"/>
      <c r="G70" s="103"/>
      <c r="H70" s="104"/>
      <c r="I70" s="105"/>
      <c r="J70" s="99"/>
      <c r="K70" s="1"/>
    </row>
    <row r="71" spans="1:11" ht="15" x14ac:dyDescent="0.2">
      <c r="A71" s="1"/>
      <c r="B71" s="98" t="s">
        <v>876</v>
      </c>
      <c r="C71" s="113" t="s">
        <v>877</v>
      </c>
      <c r="D71" s="98" t="s">
        <v>17</v>
      </c>
      <c r="E71" s="121">
        <v>2680.75</v>
      </c>
      <c r="F71" s="122"/>
      <c r="G71" s="103"/>
      <c r="H71" s="104"/>
      <c r="I71" s="105"/>
      <c r="J71" s="99"/>
      <c r="K71" s="1"/>
    </row>
    <row r="72" spans="1:11" s="86" customFormat="1" ht="15" x14ac:dyDescent="0.2">
      <c r="A72" s="1"/>
      <c r="B72" s="106"/>
      <c r="C72" s="107"/>
      <c r="D72" s="108"/>
      <c r="E72" s="109"/>
      <c r="F72" s="41"/>
      <c r="G72" s="110"/>
      <c r="H72" s="111"/>
      <c r="I72" s="112"/>
      <c r="J72" s="107"/>
      <c r="K72" s="1"/>
    </row>
    <row r="73" spans="1:11" s="86" customFormat="1" ht="18.75" x14ac:dyDescent="0.2">
      <c r="A73" s="1"/>
      <c r="B73" s="313" t="s">
        <v>300</v>
      </c>
      <c r="C73" s="313"/>
      <c r="D73" s="313"/>
      <c r="E73" s="313"/>
      <c r="F73" s="313"/>
      <c r="G73" s="313"/>
      <c r="H73" s="313"/>
      <c r="I73" s="314">
        <f>G11+G26+G67</f>
        <v>0</v>
      </c>
      <c r="J73" s="314"/>
      <c r="K73" s="1"/>
    </row>
    <row r="74" spans="1:11" s="86" customFormat="1" ht="15" x14ac:dyDescent="0.2">
      <c r="A74" s="1"/>
      <c r="B74" s="114"/>
      <c r="C74" s="114"/>
      <c r="D74" s="114"/>
      <c r="E74" s="117"/>
      <c r="F74" s="114"/>
      <c r="G74" s="22"/>
      <c r="H74" s="114"/>
      <c r="I74" s="116"/>
      <c r="J74" s="115"/>
      <c r="K74" s="1"/>
    </row>
  </sheetData>
  <mergeCells count="9">
    <mergeCell ref="I9:J9"/>
    <mergeCell ref="B73:H73"/>
    <mergeCell ref="I73:J73"/>
    <mergeCell ref="C2:D2"/>
    <mergeCell ref="E2:J2"/>
    <mergeCell ref="C3:D4"/>
    <mergeCell ref="E3:J4"/>
    <mergeCell ref="C5:D5"/>
    <mergeCell ref="B7:J7"/>
  </mergeCells>
  <pageMargins left="0.51181102362204722" right="0.51181102362204722" top="0.98425196850393704" bottom="0.98425196850393704" header="0.51181102362204722" footer="0.51181102362204722"/>
  <pageSetup paperSize="9" scale="57" fitToHeight="0" orientation="portrait" r:id="rId1"/>
  <headerFooter>
    <oddHeader xml:space="preserve">&amp;L </oddHeader>
    <oddFooter xml:space="preserve">&amp;L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2"/>
  <sheetViews>
    <sheetView showOutlineSymbols="0" view="pageBreakPreview" zoomScaleNormal="70" zoomScaleSheetLayoutView="100" zoomScalePageLayoutView="55" workbookViewId="0">
      <selection activeCell="F31" sqref="F31"/>
    </sheetView>
  </sheetViews>
  <sheetFormatPr defaultRowHeight="14.25" x14ac:dyDescent="0.2"/>
  <cols>
    <col min="1" max="1" width="10" style="187" bestFit="1" customWidth="1"/>
    <col min="2" max="2" width="12" style="187" bestFit="1" customWidth="1"/>
    <col min="3" max="3" width="10" style="187" bestFit="1" customWidth="1"/>
    <col min="4" max="4" width="60" style="187" bestFit="1" customWidth="1"/>
    <col min="5" max="5" width="15" style="187" bestFit="1" customWidth="1"/>
    <col min="6" max="6" width="20.875" style="187" bestFit="1" customWidth="1"/>
    <col min="7" max="7" width="12" style="187" bestFit="1" customWidth="1"/>
    <col min="8" max="8" width="14.625" style="187" bestFit="1" customWidth="1"/>
    <col min="9" max="9" width="13" style="187" customWidth="1"/>
    <col min="10" max="10" width="14" style="187" bestFit="1" customWidth="1"/>
    <col min="11" max="11" width="9.875" style="187" bestFit="1" customWidth="1"/>
    <col min="12" max="16384" width="9" style="187"/>
  </cols>
  <sheetData>
    <row r="1" spans="1:26" ht="15" x14ac:dyDescent="0.2">
      <c r="A1" s="1"/>
      <c r="B1" s="1"/>
      <c r="C1" s="1"/>
      <c r="D1" s="1"/>
      <c r="E1" s="1"/>
      <c r="F1" s="1"/>
      <c r="G1" s="22"/>
      <c r="H1" s="1"/>
      <c r="I1" s="2"/>
      <c r="J1" s="2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">
      <c r="A2" s="3"/>
      <c r="B2" s="4"/>
      <c r="C2" s="316"/>
      <c r="D2" s="316"/>
      <c r="E2" s="332" t="s">
        <v>84</v>
      </c>
      <c r="F2" s="332"/>
      <c r="G2" s="332"/>
      <c r="H2" s="332"/>
      <c r="I2" s="332"/>
      <c r="J2" s="33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">
      <c r="A3" s="3"/>
      <c r="B3" s="4"/>
      <c r="C3" s="333"/>
      <c r="D3" s="333"/>
      <c r="E3" s="319" t="str">
        <f>'Orçamento Sintético'!E3:J4</f>
        <v>RECUPERAÇÃO ESTRUTURAL DO CAIS DE SÃO JOSÉ DE RIBAMAR</v>
      </c>
      <c r="F3" s="319"/>
      <c r="G3" s="319"/>
      <c r="H3" s="319"/>
      <c r="I3" s="319"/>
      <c r="J3" s="31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3"/>
      <c r="B4" s="4"/>
      <c r="C4" s="333"/>
      <c r="D4" s="333"/>
      <c r="E4" s="319"/>
      <c r="F4" s="319"/>
      <c r="G4" s="319"/>
      <c r="H4" s="319"/>
      <c r="I4" s="319"/>
      <c r="J4" s="31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3"/>
      <c r="B5" s="4"/>
      <c r="C5" s="334"/>
      <c r="D5" s="334"/>
      <c r="E5" s="24" t="s">
        <v>85</v>
      </c>
      <c r="F5" s="25" t="str">
        <f>'Orçamento Sintético'!F5</f>
        <v>2018.17-PL-GER-5001-0001</v>
      </c>
      <c r="G5" s="26" t="s">
        <v>86</v>
      </c>
      <c r="H5" s="170">
        <f>'Orçamento Sintético'!H5</f>
        <v>44054</v>
      </c>
      <c r="I5" s="26" t="s">
        <v>87</v>
      </c>
      <c r="J5" s="171">
        <v>1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x14ac:dyDescent="0.2">
      <c r="A6" s="186"/>
      <c r="B6" s="186"/>
      <c r="C6" s="335"/>
      <c r="D6" s="335"/>
      <c r="E6" s="335" t="s">
        <v>0</v>
      </c>
      <c r="F6" s="335"/>
      <c r="G6" s="335" t="s">
        <v>1</v>
      </c>
      <c r="H6" s="335"/>
      <c r="I6" s="335"/>
      <c r="J6" s="335"/>
    </row>
    <row r="7" spans="1:26" ht="15" x14ac:dyDescent="0.2">
      <c r="A7" s="186"/>
      <c r="B7" s="186"/>
      <c r="C7" s="130"/>
      <c r="D7" s="131"/>
      <c r="E7" s="132"/>
      <c r="F7" s="119"/>
      <c r="G7" s="330"/>
      <c r="H7" s="330"/>
      <c r="I7" s="330"/>
      <c r="J7" s="330"/>
    </row>
    <row r="8" spans="1:26" x14ac:dyDescent="0.2">
      <c r="A8" s="188"/>
      <c r="B8" s="188"/>
      <c r="C8" s="130"/>
      <c r="D8" s="131"/>
      <c r="E8" s="132"/>
      <c r="F8" s="119"/>
      <c r="G8" s="330"/>
      <c r="H8" s="330"/>
      <c r="I8" s="330"/>
      <c r="J8" s="330"/>
    </row>
    <row r="9" spans="1:26" ht="21" x14ac:dyDescent="0.2">
      <c r="A9" s="336" t="s">
        <v>771</v>
      </c>
      <c r="B9" s="336"/>
      <c r="C9" s="336"/>
      <c r="D9" s="336"/>
      <c r="E9" s="336"/>
      <c r="F9" s="336"/>
      <c r="G9" s="336"/>
      <c r="H9" s="336"/>
      <c r="I9" s="336"/>
      <c r="J9" s="336"/>
      <c r="K9" s="1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x14ac:dyDescent="0.2">
      <c r="A10" s="336" t="s">
        <v>350</v>
      </c>
      <c r="B10" s="336"/>
      <c r="C10" s="336"/>
      <c r="D10" s="336"/>
      <c r="E10" s="336"/>
      <c r="F10" s="336"/>
      <c r="G10" s="336"/>
      <c r="H10" s="336"/>
      <c r="I10" s="336"/>
      <c r="J10" s="336"/>
    </row>
    <row r="11" spans="1:26" ht="15" x14ac:dyDescent="0.2">
      <c r="A11" s="190" t="s">
        <v>11</v>
      </c>
      <c r="B11" s="191" t="s">
        <v>2</v>
      </c>
      <c r="C11" s="190" t="s">
        <v>3</v>
      </c>
      <c r="D11" s="190" t="s">
        <v>4</v>
      </c>
      <c r="E11" s="376" t="s">
        <v>107</v>
      </c>
      <c r="F11" s="376"/>
      <c r="G11" s="192" t="s">
        <v>5</v>
      </c>
      <c r="H11" s="191" t="s">
        <v>6</v>
      </c>
      <c r="I11" s="191" t="s">
        <v>7</v>
      </c>
      <c r="J11" s="191" t="s">
        <v>8</v>
      </c>
    </row>
    <row r="12" spans="1:26" x14ac:dyDescent="0.2">
      <c r="A12" s="193"/>
      <c r="B12" s="194"/>
      <c r="C12" s="193"/>
      <c r="D12" s="193"/>
      <c r="E12" s="372"/>
      <c r="F12" s="372"/>
      <c r="G12" s="195"/>
      <c r="H12" s="196"/>
      <c r="I12" s="197"/>
      <c r="J12" s="197"/>
    </row>
    <row r="13" spans="1:26" x14ac:dyDescent="0.2">
      <c r="A13" s="198"/>
      <c r="B13" s="199"/>
      <c r="C13" s="198"/>
      <c r="D13" s="198"/>
      <c r="E13" s="373"/>
      <c r="F13" s="373"/>
      <c r="G13" s="200"/>
      <c r="H13" s="201"/>
      <c r="I13" s="202"/>
      <c r="J13" s="202"/>
    </row>
    <row r="14" spans="1:26" x14ac:dyDescent="0.2">
      <c r="A14" s="198"/>
      <c r="B14" s="199"/>
      <c r="C14" s="198"/>
      <c r="D14" s="198"/>
      <c r="E14" s="373"/>
      <c r="F14" s="373"/>
      <c r="G14" s="200"/>
      <c r="H14" s="201"/>
      <c r="I14" s="202"/>
      <c r="J14" s="202"/>
    </row>
    <row r="15" spans="1:26" x14ac:dyDescent="0.2">
      <c r="A15" s="198"/>
      <c r="B15" s="199"/>
      <c r="C15" s="198"/>
      <c r="D15" s="198"/>
      <c r="E15" s="373"/>
      <c r="F15" s="373"/>
      <c r="G15" s="200"/>
      <c r="H15" s="201"/>
      <c r="I15" s="202"/>
      <c r="J15" s="202"/>
    </row>
    <row r="16" spans="1:26" x14ac:dyDescent="0.2">
      <c r="A16" s="198"/>
      <c r="B16" s="199"/>
      <c r="C16" s="198"/>
      <c r="D16" s="198"/>
      <c r="E16" s="373"/>
      <c r="F16" s="373"/>
      <c r="G16" s="200"/>
      <c r="H16" s="201"/>
      <c r="I16" s="202"/>
      <c r="J16" s="202"/>
    </row>
    <row r="17" spans="1:10" x14ac:dyDescent="0.2">
      <c r="A17" s="203"/>
      <c r="B17" s="204"/>
      <c r="C17" s="203"/>
      <c r="D17" s="203"/>
      <c r="E17" s="375"/>
      <c r="F17" s="375"/>
      <c r="G17" s="205"/>
      <c r="H17" s="206"/>
      <c r="I17" s="207"/>
      <c r="J17" s="207"/>
    </row>
    <row r="18" spans="1:10" x14ac:dyDescent="0.2">
      <c r="A18" s="203"/>
      <c r="B18" s="204"/>
      <c r="C18" s="203"/>
      <c r="D18" s="203"/>
      <c r="E18" s="375"/>
      <c r="F18" s="375"/>
      <c r="G18" s="205"/>
      <c r="H18" s="206"/>
      <c r="I18" s="207"/>
      <c r="J18" s="207"/>
    </row>
    <row r="19" spans="1:10" x14ac:dyDescent="0.2">
      <c r="A19" s="203"/>
      <c r="B19" s="204"/>
      <c r="C19" s="203"/>
      <c r="D19" s="203"/>
      <c r="E19" s="375"/>
      <c r="F19" s="375"/>
      <c r="G19" s="205"/>
      <c r="H19" s="206"/>
      <c r="I19" s="207"/>
      <c r="J19" s="207"/>
    </row>
    <row r="20" spans="1:10" x14ac:dyDescent="0.2">
      <c r="A20" s="203"/>
      <c r="B20" s="204"/>
      <c r="C20" s="203"/>
      <c r="D20" s="203"/>
      <c r="E20" s="375"/>
      <c r="F20" s="375"/>
      <c r="G20" s="205"/>
      <c r="H20" s="206"/>
      <c r="I20" s="207"/>
      <c r="J20" s="207"/>
    </row>
    <row r="21" spans="1:10" x14ac:dyDescent="0.2">
      <c r="A21" s="208"/>
      <c r="B21" s="208"/>
      <c r="C21" s="208"/>
      <c r="D21" s="208"/>
      <c r="E21" s="208" t="s">
        <v>119</v>
      </c>
      <c r="F21" s="209"/>
      <c r="G21" s="208" t="s">
        <v>120</v>
      </c>
      <c r="H21" s="209"/>
      <c r="I21" s="208" t="s">
        <v>121</v>
      </c>
      <c r="J21" s="209"/>
    </row>
    <row r="22" spans="1:10" x14ac:dyDescent="0.2">
      <c r="A22" s="208"/>
      <c r="B22" s="208"/>
      <c r="C22" s="208"/>
      <c r="D22" s="208"/>
      <c r="E22" s="208" t="s">
        <v>122</v>
      </c>
      <c r="F22" s="209"/>
      <c r="G22" s="208"/>
      <c r="H22" s="374" t="s">
        <v>123</v>
      </c>
      <c r="I22" s="374"/>
      <c r="J22" s="209"/>
    </row>
  </sheetData>
  <mergeCells count="22">
    <mergeCell ref="G7:J8"/>
    <mergeCell ref="A9:J9"/>
    <mergeCell ref="A10:J10"/>
    <mergeCell ref="E11:F11"/>
    <mergeCell ref="C2:D2"/>
    <mergeCell ref="E2:J2"/>
    <mergeCell ref="C3:D4"/>
    <mergeCell ref="E3:J4"/>
    <mergeCell ref="C5:D5"/>
    <mergeCell ref="C6:D6"/>
    <mergeCell ref="E6:F6"/>
    <mergeCell ref="G6:J6"/>
    <mergeCell ref="E12:F12"/>
    <mergeCell ref="E13:F13"/>
    <mergeCell ref="H22:I22"/>
    <mergeCell ref="E20:F20"/>
    <mergeCell ref="E14:F14"/>
    <mergeCell ref="E15:F15"/>
    <mergeCell ref="E16:F16"/>
    <mergeCell ref="E17:F17"/>
    <mergeCell ref="E18:F18"/>
    <mergeCell ref="E19:F19"/>
  </mergeCells>
  <pageMargins left="0.5" right="0.5" top="1" bottom="1" header="0.5" footer="0.5"/>
  <pageSetup paperSize="9" scale="46" fitToHeight="0" orientation="portrait" r:id="rId1"/>
  <headerFooter>
    <oddHeader xml:space="preserve">&amp;L </oddHeader>
    <oddFooter xml:space="preserve">&amp;L 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BreakPreview" zoomScale="70" zoomScaleNormal="70" zoomScaleSheetLayoutView="70" zoomScalePageLayoutView="70" workbookViewId="0">
      <selection activeCell="L6" sqref="L6"/>
    </sheetView>
  </sheetViews>
  <sheetFormatPr defaultRowHeight="14.25" x14ac:dyDescent="0.2"/>
  <cols>
    <col min="1" max="1" width="9" style="187"/>
    <col min="2" max="2" width="18.625" style="187" customWidth="1"/>
    <col min="3" max="3" width="36" style="187" customWidth="1"/>
    <col min="4" max="4" width="18.625" style="187" customWidth="1"/>
    <col min="5" max="12" width="20.625" style="187" customWidth="1"/>
    <col min="13" max="13" width="9" style="119"/>
    <col min="14" max="16384" width="9" style="187"/>
  </cols>
  <sheetData>
    <row r="1" spans="1:12" x14ac:dyDescent="0.2">
      <c r="A1" s="1"/>
      <c r="B1" s="1"/>
      <c r="C1" s="1"/>
      <c r="D1" s="1"/>
      <c r="E1" s="1"/>
      <c r="F1" s="1"/>
      <c r="G1" s="2"/>
      <c r="H1" s="1"/>
      <c r="I1" s="1"/>
      <c r="J1" s="1"/>
      <c r="K1" s="1"/>
      <c r="L1" s="1"/>
    </row>
    <row r="2" spans="1:12" ht="26.25" x14ac:dyDescent="0.2">
      <c r="A2" s="3"/>
      <c r="B2" s="4"/>
      <c r="C2" s="5"/>
      <c r="D2" s="338" t="s">
        <v>84</v>
      </c>
      <c r="E2" s="338"/>
      <c r="F2" s="338"/>
      <c r="G2" s="338"/>
      <c r="H2" s="338"/>
      <c r="I2" s="338"/>
      <c r="J2" s="338"/>
      <c r="K2" s="338"/>
      <c r="L2" s="338"/>
    </row>
    <row r="3" spans="1:12" ht="33" customHeight="1" x14ac:dyDescent="0.2">
      <c r="A3" s="3"/>
      <c r="B3" s="4"/>
      <c r="C3" s="6"/>
      <c r="D3" s="339" t="str">
        <f>'Orçamento Sintético'!E3</f>
        <v>RECUPERAÇÃO ESTRUTURAL DO CAIS DE SÃO JOSÉ DE RIBAMAR</v>
      </c>
      <c r="E3" s="340"/>
      <c r="F3" s="340"/>
      <c r="G3" s="341"/>
      <c r="H3" s="7"/>
      <c r="I3" s="7"/>
      <c r="J3" s="7"/>
      <c r="K3" s="7"/>
      <c r="L3" s="7"/>
    </row>
    <row r="4" spans="1:12" ht="43.5" customHeight="1" x14ac:dyDescent="0.2">
      <c r="A4" s="3"/>
      <c r="B4" s="4"/>
      <c r="C4" s="6"/>
      <c r="D4" s="340"/>
      <c r="E4" s="340"/>
      <c r="F4" s="340"/>
      <c r="G4" s="341"/>
      <c r="H4" s="7"/>
      <c r="I4" s="7"/>
      <c r="J4" s="7"/>
      <c r="K4" s="7"/>
      <c r="L4" s="7"/>
    </row>
    <row r="5" spans="1:12" ht="26.25" x14ac:dyDescent="0.2">
      <c r="A5" s="3"/>
      <c r="B5" s="4"/>
      <c r="C5" s="8"/>
      <c r="D5" s="9" t="s">
        <v>85</v>
      </c>
      <c r="E5" s="184" t="s">
        <v>566</v>
      </c>
      <c r="F5" s="10"/>
      <c r="G5" s="11"/>
      <c r="H5" s="10" t="s">
        <v>86</v>
      </c>
      <c r="I5" s="11">
        <f>'Orçamento Sintético'!H5</f>
        <v>44054</v>
      </c>
      <c r="J5" s="10"/>
      <c r="K5" s="10" t="s">
        <v>87</v>
      </c>
      <c r="L5" s="10">
        <v>1</v>
      </c>
    </row>
    <row r="6" spans="1:12" x14ac:dyDescent="0.2">
      <c r="A6" s="3"/>
      <c r="B6" s="4"/>
      <c r="C6" s="12"/>
      <c r="D6" s="13"/>
      <c r="E6" s="13"/>
      <c r="F6" s="14"/>
      <c r="G6" s="15"/>
      <c r="H6" s="1"/>
      <c r="I6" s="1"/>
      <c r="J6" s="1"/>
      <c r="K6" s="1"/>
      <c r="L6" s="1"/>
    </row>
    <row r="7" spans="1:12" ht="21" x14ac:dyDescent="0.2">
      <c r="A7" s="16"/>
      <c r="B7" s="346" t="s">
        <v>772</v>
      </c>
      <c r="C7" s="346"/>
      <c r="D7" s="346"/>
      <c r="E7" s="346"/>
      <c r="F7" s="346"/>
      <c r="G7" s="346"/>
      <c r="H7" s="346"/>
      <c r="I7" s="346"/>
      <c r="J7" s="346"/>
      <c r="K7" s="346"/>
      <c r="L7" s="346"/>
    </row>
    <row r="8" spans="1:12" ht="21" x14ac:dyDescent="0.2">
      <c r="A8" s="17"/>
      <c r="B8" s="189"/>
      <c r="C8" s="189"/>
      <c r="D8" s="189"/>
      <c r="E8" s="189"/>
      <c r="F8" s="353"/>
      <c r="G8" s="353"/>
      <c r="H8" s="353"/>
      <c r="I8" s="353"/>
      <c r="J8" s="353"/>
      <c r="K8" s="143"/>
      <c r="L8" s="144"/>
    </row>
    <row r="9" spans="1:12" ht="21" thickBot="1" x14ac:dyDescent="0.25">
      <c r="A9" s="18"/>
      <c r="B9" s="145" t="s">
        <v>89</v>
      </c>
      <c r="C9" s="145" t="s">
        <v>90</v>
      </c>
      <c r="D9" s="145" t="s">
        <v>91</v>
      </c>
      <c r="E9" s="146" t="s">
        <v>92</v>
      </c>
      <c r="F9" s="146" t="s">
        <v>93</v>
      </c>
      <c r="G9" s="146" t="s">
        <v>94</v>
      </c>
      <c r="H9" s="146" t="s">
        <v>95</v>
      </c>
      <c r="I9" s="146" t="s">
        <v>96</v>
      </c>
      <c r="J9" s="146" t="s">
        <v>97</v>
      </c>
      <c r="K9" s="146" t="s">
        <v>98</v>
      </c>
      <c r="L9" s="146" t="s">
        <v>99</v>
      </c>
    </row>
    <row r="10" spans="1:12" ht="16.5" thickBot="1" x14ac:dyDescent="0.3">
      <c r="A10" s="19"/>
      <c r="B10" s="354" t="s">
        <v>100</v>
      </c>
      <c r="C10" s="355" t="s">
        <v>9</v>
      </c>
      <c r="D10" s="136"/>
      <c r="E10" s="212"/>
      <c r="F10" s="212"/>
      <c r="G10" s="212"/>
      <c r="H10" s="212"/>
      <c r="I10" s="212"/>
      <c r="J10" s="212"/>
      <c r="K10" s="212"/>
      <c r="L10" s="212"/>
    </row>
    <row r="11" spans="1:12" ht="16.5" thickBot="1" x14ac:dyDescent="0.25">
      <c r="A11" s="19"/>
      <c r="B11" s="348"/>
      <c r="C11" s="350"/>
      <c r="D11" s="157" t="e">
        <f>D10/$D$17</f>
        <v>#DIV/0!</v>
      </c>
      <c r="E11" s="213"/>
      <c r="F11" s="213"/>
      <c r="G11" s="213"/>
      <c r="H11" s="213"/>
      <c r="I11" s="213"/>
      <c r="J11" s="213"/>
      <c r="K11" s="213"/>
      <c r="L11" s="213"/>
    </row>
    <row r="12" spans="1:12" ht="16.5" thickBot="1" x14ac:dyDescent="0.3">
      <c r="A12" s="19"/>
      <c r="B12" s="347" t="s">
        <v>101</v>
      </c>
      <c r="C12" s="349" t="s">
        <v>318</v>
      </c>
      <c r="D12" s="137"/>
      <c r="E12" s="214"/>
      <c r="F12" s="212"/>
      <c r="G12" s="212"/>
      <c r="H12" s="212"/>
      <c r="I12" s="212"/>
      <c r="J12" s="212"/>
      <c r="K12" s="212"/>
      <c r="L12" s="215"/>
    </row>
    <row r="13" spans="1:12" ht="16.5" thickBot="1" x14ac:dyDescent="0.25">
      <c r="A13" s="19"/>
      <c r="B13" s="348"/>
      <c r="C13" s="350"/>
      <c r="D13" s="157" t="e">
        <f>D12/$D$17</f>
        <v>#DIV/0!</v>
      </c>
      <c r="E13" s="213"/>
      <c r="F13" s="213"/>
      <c r="G13" s="213"/>
      <c r="H13" s="213"/>
      <c r="I13" s="213"/>
      <c r="J13" s="213"/>
      <c r="K13" s="213"/>
      <c r="L13" s="213"/>
    </row>
    <row r="14" spans="1:12" ht="16.5" thickBot="1" x14ac:dyDescent="0.3">
      <c r="A14" s="19"/>
      <c r="B14" s="347" t="s">
        <v>102</v>
      </c>
      <c r="C14" s="349" t="s">
        <v>319</v>
      </c>
      <c r="D14" s="137"/>
      <c r="E14" s="149"/>
      <c r="F14" s="149"/>
      <c r="G14" s="149"/>
      <c r="H14" s="149"/>
      <c r="I14" s="149"/>
      <c r="J14" s="149"/>
      <c r="K14" s="149"/>
      <c r="L14" s="212"/>
    </row>
    <row r="15" spans="1:12" ht="16.5" thickBot="1" x14ac:dyDescent="0.25">
      <c r="A15" s="19"/>
      <c r="B15" s="348"/>
      <c r="C15" s="350"/>
      <c r="D15" s="157" t="e">
        <f>D14/$D$17</f>
        <v>#DIV/0!</v>
      </c>
      <c r="E15" s="213"/>
      <c r="F15" s="213"/>
      <c r="G15" s="213"/>
      <c r="H15" s="213"/>
      <c r="I15" s="213"/>
      <c r="J15" s="213"/>
      <c r="K15" s="213"/>
      <c r="L15" s="213"/>
    </row>
    <row r="16" spans="1:12" ht="15.75" x14ac:dyDescent="0.2">
      <c r="A16" s="19"/>
      <c r="B16" s="150"/>
      <c r="C16" s="151"/>
      <c r="D16" s="133"/>
      <c r="E16" s="133"/>
      <c r="F16" s="134"/>
      <c r="G16" s="134"/>
      <c r="H16" s="134"/>
      <c r="I16" s="152"/>
      <c r="J16" s="152"/>
      <c r="K16" s="153"/>
      <c r="L16" s="144"/>
    </row>
    <row r="17" spans="1:12" ht="15.75" x14ac:dyDescent="0.2">
      <c r="A17" s="19"/>
      <c r="B17" s="351" t="s">
        <v>103</v>
      </c>
      <c r="C17" s="352"/>
      <c r="D17" s="139"/>
      <c r="E17" s="140">
        <f>SUM(E10,E12,E14)</f>
        <v>0</v>
      </c>
      <c r="F17" s="140">
        <f>SUM(F10,F12,F14)</f>
        <v>0</v>
      </c>
      <c r="G17" s="140">
        <f t="shared" ref="G17:L17" si="0">SUM(G10,G12,G14)</f>
        <v>0</v>
      </c>
      <c r="H17" s="140">
        <f t="shared" si="0"/>
        <v>0</v>
      </c>
      <c r="I17" s="140">
        <f t="shared" si="0"/>
        <v>0</v>
      </c>
      <c r="J17" s="140">
        <f t="shared" si="0"/>
        <v>0</v>
      </c>
      <c r="K17" s="140">
        <f t="shared" si="0"/>
        <v>0</v>
      </c>
      <c r="L17" s="140">
        <f t="shared" si="0"/>
        <v>0</v>
      </c>
    </row>
    <row r="18" spans="1:12" ht="15.75" x14ac:dyDescent="0.2">
      <c r="A18" s="19"/>
      <c r="B18" s="351"/>
      <c r="C18" s="352"/>
      <c r="D18" s="142" t="e">
        <f>D17/$D$17</f>
        <v>#DIV/0!</v>
      </c>
      <c r="E18" s="159" t="e">
        <f>E17/$D$17</f>
        <v>#DIV/0!</v>
      </c>
      <c r="F18" s="159" t="e">
        <f t="shared" ref="F18:L18" si="1">F17/$D$17</f>
        <v>#DIV/0!</v>
      </c>
      <c r="G18" s="159" t="e">
        <f t="shared" si="1"/>
        <v>#DIV/0!</v>
      </c>
      <c r="H18" s="159" t="e">
        <f t="shared" si="1"/>
        <v>#DIV/0!</v>
      </c>
      <c r="I18" s="159" t="e">
        <f t="shared" si="1"/>
        <v>#DIV/0!</v>
      </c>
      <c r="J18" s="159" t="e">
        <f t="shared" si="1"/>
        <v>#DIV/0!</v>
      </c>
      <c r="K18" s="159" t="e">
        <f t="shared" si="1"/>
        <v>#DIV/0!</v>
      </c>
      <c r="L18" s="159" t="e">
        <f t="shared" si="1"/>
        <v>#DIV/0!</v>
      </c>
    </row>
    <row r="19" spans="1:12" ht="15.75" x14ac:dyDescent="0.2">
      <c r="A19" s="19"/>
      <c r="B19" s="154"/>
      <c r="C19" s="154"/>
      <c r="D19" s="155"/>
      <c r="E19" s="155"/>
      <c r="F19" s="156"/>
      <c r="G19" s="156"/>
      <c r="H19" s="156"/>
      <c r="I19" s="152"/>
      <c r="J19" s="152"/>
      <c r="K19" s="153"/>
      <c r="L19" s="144"/>
    </row>
    <row r="20" spans="1:12" ht="15.75" x14ac:dyDescent="0.2">
      <c r="A20" s="19"/>
      <c r="B20" s="342" t="s">
        <v>104</v>
      </c>
      <c r="C20" s="343"/>
      <c r="D20" s="138"/>
      <c r="E20" s="140">
        <f>E17</f>
        <v>0</v>
      </c>
      <c r="F20" s="140">
        <f>E20+F17</f>
        <v>0</v>
      </c>
      <c r="G20" s="140">
        <f t="shared" ref="G20:L21" si="2">F20+G17</f>
        <v>0</v>
      </c>
      <c r="H20" s="140">
        <f t="shared" si="2"/>
        <v>0</v>
      </c>
      <c r="I20" s="140">
        <f t="shared" si="2"/>
        <v>0</v>
      </c>
      <c r="J20" s="140">
        <f t="shared" si="2"/>
        <v>0</v>
      </c>
      <c r="K20" s="140">
        <f t="shared" si="2"/>
        <v>0</v>
      </c>
      <c r="L20" s="140">
        <f t="shared" si="2"/>
        <v>0</v>
      </c>
    </row>
    <row r="21" spans="1:12" ht="15.75" x14ac:dyDescent="0.2">
      <c r="A21" s="19"/>
      <c r="B21" s="344" t="s">
        <v>105</v>
      </c>
      <c r="C21" s="345"/>
      <c r="D21" s="141"/>
      <c r="E21" s="159" t="e">
        <f>E18</f>
        <v>#DIV/0!</v>
      </c>
      <c r="F21" s="159" t="e">
        <f>E21+F18</f>
        <v>#DIV/0!</v>
      </c>
      <c r="G21" s="159" t="e">
        <f t="shared" si="2"/>
        <v>#DIV/0!</v>
      </c>
      <c r="H21" s="159" t="e">
        <f t="shared" si="2"/>
        <v>#DIV/0!</v>
      </c>
      <c r="I21" s="159" t="e">
        <f t="shared" si="2"/>
        <v>#DIV/0!</v>
      </c>
      <c r="J21" s="159" t="e">
        <f t="shared" si="2"/>
        <v>#DIV/0!</v>
      </c>
      <c r="K21" s="159" t="e">
        <f t="shared" si="2"/>
        <v>#DIV/0!</v>
      </c>
      <c r="L21" s="159" t="e">
        <f t="shared" si="2"/>
        <v>#DIV/0!</v>
      </c>
    </row>
    <row r="22" spans="1:12" s="119" customFormat="1" ht="15" x14ac:dyDescent="0.2">
      <c r="A22" s="135"/>
      <c r="K22" s="135"/>
    </row>
    <row r="23" spans="1:12" ht="15" x14ac:dyDescent="0.2">
      <c r="A23" s="19"/>
    </row>
    <row r="24" spans="1:12" ht="15" x14ac:dyDescent="0.2">
      <c r="A24" s="19"/>
    </row>
    <row r="25" spans="1:12" ht="15" x14ac:dyDescent="0.2">
      <c r="A25" s="19"/>
    </row>
    <row r="26" spans="1:12" ht="15" x14ac:dyDescent="0.2">
      <c r="A26" s="19"/>
    </row>
    <row r="27" spans="1:12" ht="15" x14ac:dyDescent="0.2">
      <c r="A27" s="19"/>
    </row>
    <row r="28" spans="1:12" ht="15" x14ac:dyDescent="0.2">
      <c r="A28" s="19"/>
    </row>
    <row r="29" spans="1:12" ht="15" x14ac:dyDescent="0.2">
      <c r="A29" s="19"/>
    </row>
    <row r="30" spans="1:12" ht="15" x14ac:dyDescent="0.2">
      <c r="A30" s="19"/>
    </row>
    <row r="31" spans="1:12" ht="15" x14ac:dyDescent="0.2">
      <c r="A31" s="19"/>
    </row>
    <row r="32" spans="1:12" ht="15" x14ac:dyDescent="0.2">
      <c r="A32" s="19"/>
    </row>
    <row r="33" spans="1:1" ht="15" x14ac:dyDescent="0.2">
      <c r="A33" s="19"/>
    </row>
    <row r="34" spans="1:1" ht="15" x14ac:dyDescent="0.2">
      <c r="A34" s="19"/>
    </row>
    <row r="35" spans="1:1" ht="15" x14ac:dyDescent="0.2">
      <c r="A35" s="19"/>
    </row>
    <row r="36" spans="1:1" ht="15" x14ac:dyDescent="0.2">
      <c r="A36" s="19"/>
    </row>
    <row r="37" spans="1:1" ht="15" x14ac:dyDescent="0.2">
      <c r="A37" s="19"/>
    </row>
    <row r="38" spans="1:1" ht="15" x14ac:dyDescent="0.2">
      <c r="A38" s="19"/>
    </row>
    <row r="39" spans="1:1" ht="15" x14ac:dyDescent="0.2">
      <c r="A39" s="19"/>
    </row>
    <row r="40" spans="1:1" ht="15" x14ac:dyDescent="0.2">
      <c r="A40" s="19"/>
    </row>
    <row r="41" spans="1:1" ht="15" x14ac:dyDescent="0.2">
      <c r="A41" s="19"/>
    </row>
    <row r="42" spans="1:1" ht="15" x14ac:dyDescent="0.2">
      <c r="A42" s="19"/>
    </row>
    <row r="43" spans="1:1" ht="15" x14ac:dyDescent="0.2">
      <c r="A43" s="19"/>
    </row>
    <row r="44" spans="1:1" ht="15" x14ac:dyDescent="0.2">
      <c r="A44" s="19"/>
    </row>
    <row r="45" spans="1:1" ht="15" x14ac:dyDescent="0.2">
      <c r="A45" s="19"/>
    </row>
    <row r="46" spans="1:1" ht="15" x14ac:dyDescent="0.2">
      <c r="A46" s="19"/>
    </row>
    <row r="47" spans="1:1" ht="15" x14ac:dyDescent="0.2">
      <c r="A47" s="19"/>
    </row>
    <row r="48" spans="1:1" ht="15" x14ac:dyDescent="0.2">
      <c r="A48" s="19"/>
    </row>
    <row r="49" spans="1:1" ht="15" x14ac:dyDescent="0.2">
      <c r="A49" s="19"/>
    </row>
    <row r="50" spans="1:1" ht="15" x14ac:dyDescent="0.2">
      <c r="A50" s="19"/>
    </row>
    <row r="51" spans="1:1" ht="15" x14ac:dyDescent="0.2">
      <c r="A51" s="19"/>
    </row>
    <row r="52" spans="1:1" ht="15" x14ac:dyDescent="0.2">
      <c r="A52" s="19"/>
    </row>
  </sheetData>
  <mergeCells count="13">
    <mergeCell ref="D2:L2"/>
    <mergeCell ref="D3:G4"/>
    <mergeCell ref="B7:L7"/>
    <mergeCell ref="F8:J8"/>
    <mergeCell ref="B10:B11"/>
    <mergeCell ref="C10:C11"/>
    <mergeCell ref="B21:C21"/>
    <mergeCell ref="B12:B13"/>
    <mergeCell ref="C12:C13"/>
    <mergeCell ref="B14:B15"/>
    <mergeCell ref="C14:C15"/>
    <mergeCell ref="B17:C18"/>
    <mergeCell ref="B20:C20"/>
  </mergeCells>
  <pageMargins left="0.5" right="0.5" top="1" bottom="1" header="0.5" footer="0.5"/>
  <pageSetup paperSize="9" scale="49" fitToHeight="0" orientation="landscape" r:id="rId1"/>
  <headerFooter>
    <oddHeader xml:space="preserve">&amp;L </oddHeader>
    <oddFooter xml:space="preserve">&amp;L 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="85" zoomScaleNormal="85" zoomScaleSheetLayoutView="87" workbookViewId="0">
      <selection activeCell="O23" sqref="O23"/>
    </sheetView>
  </sheetViews>
  <sheetFormatPr defaultColWidth="8" defaultRowHeight="15" x14ac:dyDescent="0.2"/>
  <cols>
    <col min="1" max="1" width="3.25" style="216" customWidth="1"/>
    <col min="2" max="2" width="6.5" style="216" customWidth="1"/>
    <col min="3" max="3" width="44.375" style="216" customWidth="1"/>
    <col min="4" max="5" width="8" style="216"/>
    <col min="6" max="6" width="25.125" style="216" customWidth="1"/>
    <col min="7" max="7" width="11.125" style="217" customWidth="1"/>
    <col min="8" max="8" width="5.5" style="216" customWidth="1"/>
    <col min="9" max="9" width="8.625" style="218" customWidth="1"/>
    <col min="10" max="10" width="8.625" style="219" customWidth="1"/>
    <col min="11" max="11" width="3.25" style="216" customWidth="1"/>
    <col min="12" max="14" width="8" style="216"/>
    <col min="15" max="15" width="20.875" style="216" bestFit="1" customWidth="1"/>
    <col min="16" max="16" width="19.25" style="216" customWidth="1"/>
    <col min="17" max="17" width="8" style="216"/>
    <col min="18" max="18" width="9.5" style="216" bestFit="1" customWidth="1"/>
    <col min="19" max="21" width="8" style="216"/>
    <col min="22" max="22" width="19.375" style="216" customWidth="1"/>
    <col min="23" max="16384" width="8" style="216"/>
  </cols>
  <sheetData>
    <row r="1" spans="1:11" ht="22.5" customHeight="1" x14ac:dyDescent="0.2"/>
    <row r="2" spans="1:11" ht="9.9499999999999993" customHeight="1" x14ac:dyDescent="0.2">
      <c r="A2" s="220"/>
      <c r="B2" s="4"/>
      <c r="C2" s="221"/>
      <c r="D2" s="332" t="s">
        <v>84</v>
      </c>
      <c r="E2" s="332"/>
      <c r="F2" s="332"/>
      <c r="G2" s="332"/>
      <c r="H2" s="332"/>
      <c r="I2" s="332"/>
      <c r="J2" s="332"/>
    </row>
    <row r="3" spans="1:11" ht="65.25" customHeight="1" x14ac:dyDescent="0.2">
      <c r="A3" s="220"/>
      <c r="B3" s="4"/>
      <c r="C3" s="222"/>
      <c r="D3" s="385" t="str">
        <f>'Orçamento Analítico'!E3</f>
        <v>RECUPERAÇÃO ESTRUTURAL DO CAIS DE SÃO JOSÉ DE RIBAMAR</v>
      </c>
      <c r="E3" s="385"/>
      <c r="F3" s="385"/>
      <c r="G3" s="385"/>
      <c r="H3" s="385"/>
      <c r="I3" s="385"/>
      <c r="J3" s="385"/>
    </row>
    <row r="4" spans="1:11" ht="15" customHeight="1" x14ac:dyDescent="0.2">
      <c r="A4" s="220"/>
      <c r="B4" s="4"/>
      <c r="C4" s="222"/>
      <c r="D4" s="222"/>
      <c r="E4" s="223"/>
      <c r="F4" s="223"/>
      <c r="G4" s="223"/>
      <c r="H4" s="223"/>
      <c r="I4" s="223"/>
      <c r="J4" s="223"/>
    </row>
    <row r="5" spans="1:11" ht="15" customHeight="1" x14ac:dyDescent="0.2">
      <c r="A5" s="220"/>
      <c r="B5" s="4"/>
      <c r="C5" s="334"/>
      <c r="D5" s="334"/>
      <c r="E5" s="24" t="s">
        <v>85</v>
      </c>
      <c r="F5" s="258" t="str">
        <f>'Orçamento Sintético'!F5</f>
        <v>2018.17-PL-GER-5001-0001</v>
      </c>
      <c r="G5" s="26" t="s">
        <v>86</v>
      </c>
      <c r="H5" s="27">
        <f>'Orçamento Sintético'!H5</f>
        <v>44054</v>
      </c>
      <c r="I5" s="26" t="s">
        <v>87</v>
      </c>
      <c r="J5" s="90">
        <v>1</v>
      </c>
    </row>
    <row r="6" spans="1:11" ht="20.25" customHeight="1" x14ac:dyDescent="0.2">
      <c r="A6" s="220"/>
      <c r="B6" s="4"/>
      <c r="C6" s="12"/>
      <c r="D6" s="13"/>
      <c r="E6" s="14"/>
      <c r="F6" s="14"/>
      <c r="G6" s="28"/>
      <c r="H6" s="29"/>
      <c r="I6" s="15"/>
      <c r="J6" s="91"/>
    </row>
    <row r="7" spans="1:11" ht="24.95" customHeight="1" x14ac:dyDescent="0.2">
      <c r="A7" s="224"/>
      <c r="B7" s="386" t="s">
        <v>853</v>
      </c>
      <c r="C7" s="386"/>
      <c r="D7" s="386"/>
      <c r="E7" s="386"/>
      <c r="F7" s="386"/>
      <c r="G7" s="386"/>
      <c r="H7" s="386"/>
      <c r="I7" s="386"/>
      <c r="J7" s="386"/>
      <c r="K7" s="224"/>
    </row>
    <row r="8" spans="1:11" ht="9.9499999999999993" customHeight="1" x14ac:dyDescent="0.2">
      <c r="A8" s="225"/>
      <c r="B8" s="225"/>
      <c r="C8" s="225"/>
      <c r="D8" s="225"/>
      <c r="E8" s="225"/>
      <c r="F8" s="225"/>
      <c r="G8" s="225"/>
      <c r="H8" s="225"/>
      <c r="I8" s="226"/>
      <c r="J8" s="227"/>
      <c r="K8" s="225"/>
    </row>
    <row r="10" spans="1:11" ht="15" customHeight="1" x14ac:dyDescent="0.2">
      <c r="B10" s="228" t="s">
        <v>248</v>
      </c>
      <c r="C10" s="387" t="s">
        <v>249</v>
      </c>
      <c r="D10" s="388"/>
      <c r="E10" s="388"/>
      <c r="F10" s="388"/>
      <c r="G10" s="388"/>
      <c r="H10" s="388"/>
      <c r="I10" s="389"/>
      <c r="J10" s="228" t="s">
        <v>250</v>
      </c>
    </row>
    <row r="11" spans="1:11" ht="20.100000000000001" customHeight="1" x14ac:dyDescent="0.2">
      <c r="B11" s="229" t="s">
        <v>251</v>
      </c>
      <c r="C11" s="384" t="s">
        <v>773</v>
      </c>
      <c r="D11" s="384"/>
      <c r="E11" s="384"/>
      <c r="F11" s="384"/>
      <c r="G11" s="384"/>
      <c r="H11" s="230"/>
      <c r="I11" s="231"/>
      <c r="J11" s="232"/>
    </row>
    <row r="12" spans="1:11" ht="15.75" x14ac:dyDescent="0.2">
      <c r="B12" s="382"/>
      <c r="C12" s="382"/>
      <c r="D12" s="382"/>
      <c r="E12" s="382"/>
      <c r="F12" s="382"/>
      <c r="G12" s="233"/>
      <c r="H12" s="234"/>
      <c r="I12" s="234"/>
      <c r="J12" s="235"/>
    </row>
    <row r="13" spans="1:11" ht="15.75" x14ac:dyDescent="0.2">
      <c r="B13" s="236"/>
      <c r="C13" s="236"/>
      <c r="D13" s="236"/>
      <c r="E13" s="236"/>
      <c r="F13" s="236"/>
      <c r="G13" s="233"/>
      <c r="H13" s="237"/>
      <c r="I13" s="237"/>
      <c r="J13" s="238"/>
    </row>
    <row r="14" spans="1:11" ht="20.100000000000001" customHeight="1" x14ac:dyDescent="0.2">
      <c r="B14" s="239" t="s">
        <v>261</v>
      </c>
      <c r="C14" s="240" t="s">
        <v>774</v>
      </c>
      <c r="D14" s="240"/>
      <c r="E14" s="240"/>
      <c r="F14" s="240"/>
      <c r="G14" s="241"/>
      <c r="H14" s="240"/>
      <c r="I14" s="240"/>
      <c r="J14" s="232"/>
    </row>
    <row r="15" spans="1:11" ht="15.75" x14ac:dyDescent="0.2">
      <c r="B15" s="382"/>
      <c r="C15" s="382"/>
      <c r="D15" s="382"/>
      <c r="E15" s="382"/>
      <c r="F15" s="382"/>
      <c r="G15" s="233"/>
      <c r="H15" s="234"/>
      <c r="I15" s="234"/>
      <c r="J15" s="235"/>
    </row>
    <row r="16" spans="1:11" ht="15.75" x14ac:dyDescent="0.2">
      <c r="B16" s="383"/>
      <c r="C16" s="383"/>
      <c r="D16" s="383"/>
      <c r="E16" s="383"/>
      <c r="F16" s="383"/>
      <c r="G16" s="383"/>
      <c r="H16" s="383"/>
      <c r="I16" s="383"/>
      <c r="J16" s="383"/>
    </row>
    <row r="17" spans="2:10" ht="15.75" customHeight="1" x14ac:dyDescent="0.2">
      <c r="B17" s="239" t="s">
        <v>265</v>
      </c>
      <c r="C17" s="240" t="s">
        <v>775</v>
      </c>
      <c r="D17" s="240"/>
      <c r="E17" s="240"/>
      <c r="F17" s="240"/>
      <c r="G17" s="241"/>
      <c r="H17" s="240"/>
      <c r="I17" s="240"/>
      <c r="J17" s="232"/>
    </row>
    <row r="18" spans="2:10" ht="15.75" x14ac:dyDescent="0.2">
      <c r="B18" s="242" t="s">
        <v>267</v>
      </c>
      <c r="C18" s="378" t="s">
        <v>776</v>
      </c>
      <c r="D18" s="378"/>
      <c r="E18" s="378"/>
      <c r="F18" s="378"/>
      <c r="G18" s="378"/>
      <c r="H18" s="243"/>
      <c r="I18" s="244"/>
      <c r="J18" s="245"/>
    </row>
    <row r="19" spans="2:10" ht="15.75" x14ac:dyDescent="0.2">
      <c r="B19" s="242" t="s">
        <v>269</v>
      </c>
      <c r="C19" s="378" t="s">
        <v>777</v>
      </c>
      <c r="D19" s="378"/>
      <c r="E19" s="378"/>
      <c r="F19" s="378"/>
      <c r="G19" s="378"/>
      <c r="H19" s="243"/>
      <c r="I19" s="244"/>
      <c r="J19" s="245"/>
    </row>
    <row r="20" spans="2:10" ht="15.75" x14ac:dyDescent="0.2">
      <c r="B20" s="242" t="s">
        <v>271</v>
      </c>
      <c r="C20" s="378" t="s">
        <v>778</v>
      </c>
      <c r="D20" s="378"/>
      <c r="E20" s="378"/>
      <c r="F20" s="378"/>
      <c r="G20" s="378"/>
      <c r="H20" s="243"/>
      <c r="I20" s="244"/>
      <c r="J20" s="245"/>
    </row>
    <row r="21" spans="2:10" ht="15.75" x14ac:dyDescent="0.2">
      <c r="B21" s="382"/>
      <c r="C21" s="382"/>
      <c r="D21" s="382"/>
      <c r="E21" s="382"/>
      <c r="F21" s="382"/>
      <c r="G21" s="233"/>
      <c r="H21" s="234"/>
      <c r="I21" s="234"/>
      <c r="J21" s="235"/>
    </row>
    <row r="22" spans="2:10" ht="15.75" x14ac:dyDescent="0.2">
      <c r="B22" s="383"/>
      <c r="C22" s="383"/>
      <c r="D22" s="383"/>
      <c r="E22" s="383"/>
      <c r="F22" s="383"/>
      <c r="G22" s="383"/>
      <c r="H22" s="383"/>
      <c r="I22" s="383"/>
      <c r="J22" s="383"/>
    </row>
    <row r="23" spans="2:10" ht="15.75" x14ac:dyDescent="0.2">
      <c r="B23" s="239" t="s">
        <v>779</v>
      </c>
      <c r="C23" s="240" t="s">
        <v>780</v>
      </c>
      <c r="D23" s="240"/>
      <c r="E23" s="240"/>
      <c r="F23" s="240"/>
      <c r="G23" s="241"/>
      <c r="H23" s="240"/>
      <c r="I23" s="240"/>
      <c r="J23" s="232"/>
    </row>
    <row r="24" spans="2:10" ht="15.75" x14ac:dyDescent="0.2">
      <c r="B24" s="382"/>
      <c r="C24" s="382"/>
      <c r="D24" s="382"/>
      <c r="E24" s="382"/>
      <c r="F24" s="382"/>
      <c r="G24" s="233"/>
      <c r="H24" s="234"/>
      <c r="I24" s="234"/>
      <c r="J24" s="235"/>
    </row>
    <row r="25" spans="2:10" ht="15.75" x14ac:dyDescent="0.2">
      <c r="B25" s="383"/>
      <c r="C25" s="383"/>
      <c r="D25" s="383"/>
      <c r="E25" s="383"/>
      <c r="F25" s="383"/>
      <c r="G25" s="383"/>
      <c r="H25" s="383"/>
      <c r="I25" s="383"/>
      <c r="J25" s="383"/>
    </row>
    <row r="26" spans="2:10" ht="15.75" x14ac:dyDescent="0.2">
      <c r="B26" s="239" t="s">
        <v>781</v>
      </c>
      <c r="C26" s="240" t="s">
        <v>266</v>
      </c>
      <c r="D26" s="240"/>
      <c r="E26" s="240"/>
      <c r="F26" s="240"/>
      <c r="G26" s="241"/>
      <c r="H26" s="240"/>
      <c r="I26" s="240"/>
      <c r="J26" s="232"/>
    </row>
    <row r="27" spans="2:10" ht="15.75" x14ac:dyDescent="0.2">
      <c r="B27" s="242" t="s">
        <v>782</v>
      </c>
      <c r="C27" s="378" t="s">
        <v>268</v>
      </c>
      <c r="D27" s="378"/>
      <c r="E27" s="378"/>
      <c r="F27" s="378"/>
      <c r="G27" s="378"/>
      <c r="H27" s="243"/>
      <c r="I27" s="244"/>
      <c r="J27" s="245"/>
    </row>
    <row r="28" spans="2:10" ht="15.75" customHeight="1" x14ac:dyDescent="0.2">
      <c r="B28" s="242" t="s">
        <v>783</v>
      </c>
      <c r="C28" s="378" t="s">
        <v>270</v>
      </c>
      <c r="D28" s="378"/>
      <c r="E28" s="378"/>
      <c r="F28" s="378"/>
      <c r="G28" s="378"/>
      <c r="H28" s="243"/>
      <c r="I28" s="244"/>
      <c r="J28" s="245"/>
    </row>
    <row r="29" spans="2:10" ht="15.75" x14ac:dyDescent="0.2">
      <c r="B29" s="242" t="s">
        <v>784</v>
      </c>
      <c r="C29" s="378" t="s">
        <v>272</v>
      </c>
      <c r="D29" s="378"/>
      <c r="E29" s="378"/>
      <c r="F29" s="378"/>
      <c r="G29" s="378"/>
      <c r="H29" s="243"/>
      <c r="I29" s="244"/>
      <c r="J29" s="245"/>
    </row>
    <row r="30" spans="2:10" ht="15.75" x14ac:dyDescent="0.2">
      <c r="B30" s="242" t="s">
        <v>785</v>
      </c>
      <c r="C30" s="378" t="s">
        <v>786</v>
      </c>
      <c r="D30" s="378"/>
      <c r="E30" s="378"/>
      <c r="F30" s="378"/>
      <c r="G30" s="378"/>
      <c r="H30" s="243"/>
      <c r="I30" s="244"/>
      <c r="J30" s="245"/>
    </row>
    <row r="31" spans="2:10" x14ac:dyDescent="0.2">
      <c r="B31" s="246"/>
      <c r="C31" s="247"/>
      <c r="D31" s="248"/>
      <c r="E31" s="248"/>
      <c r="F31" s="248"/>
      <c r="G31" s="249"/>
      <c r="H31" s="250"/>
      <c r="I31" s="250"/>
      <c r="J31" s="251"/>
    </row>
    <row r="32" spans="2:10" ht="18.75" x14ac:dyDescent="0.2">
      <c r="B32" s="252" t="s">
        <v>275</v>
      </c>
      <c r="C32" s="379" t="s">
        <v>787</v>
      </c>
      <c r="D32" s="380"/>
      <c r="E32" s="380"/>
      <c r="F32" s="380"/>
      <c r="G32" s="380"/>
      <c r="H32" s="380"/>
      <c r="I32" s="381"/>
      <c r="J32" s="253"/>
    </row>
    <row r="33" spans="2:11" x14ac:dyDescent="0.2">
      <c r="B33" s="254"/>
      <c r="C33" s="254"/>
      <c r="D33" s="254"/>
      <c r="E33" s="254"/>
      <c r="F33" s="254"/>
      <c r="H33" s="254"/>
      <c r="I33" s="255"/>
      <c r="J33" s="256"/>
    </row>
    <row r="34" spans="2:11" x14ac:dyDescent="0.2">
      <c r="B34" s="254"/>
      <c r="C34" s="254"/>
      <c r="D34" s="254"/>
      <c r="E34" s="254"/>
      <c r="F34" s="254"/>
      <c r="H34" s="254"/>
      <c r="I34" s="255"/>
      <c r="J34" s="256"/>
    </row>
    <row r="35" spans="2:11" x14ac:dyDescent="0.2">
      <c r="B35" s="254"/>
      <c r="C35" s="254"/>
      <c r="D35" s="254"/>
      <c r="E35" s="254"/>
      <c r="F35" s="254"/>
      <c r="H35" s="254"/>
      <c r="I35" s="255"/>
      <c r="J35" s="256"/>
    </row>
    <row r="36" spans="2:11" ht="28.5" customHeight="1" x14ac:dyDescent="0.2">
      <c r="B36" s="377"/>
      <c r="C36" s="377"/>
      <c r="D36" s="377"/>
      <c r="E36" s="377"/>
      <c r="F36" s="377"/>
      <c r="G36" s="377"/>
      <c r="H36" s="377"/>
      <c r="I36" s="377"/>
      <c r="J36" s="377"/>
      <c r="K36" s="257"/>
    </row>
    <row r="37" spans="2:11" ht="37.5" customHeight="1" x14ac:dyDescent="0.2">
      <c r="B37" s="377"/>
      <c r="C37" s="377"/>
      <c r="D37" s="377"/>
      <c r="E37" s="377"/>
      <c r="F37" s="377"/>
      <c r="G37" s="377"/>
      <c r="H37" s="377"/>
      <c r="I37" s="377"/>
      <c r="J37" s="377"/>
      <c r="K37" s="257"/>
    </row>
    <row r="38" spans="2:11" ht="30" customHeight="1" x14ac:dyDescent="0.2">
      <c r="B38" s="377"/>
      <c r="C38" s="377"/>
      <c r="D38" s="377"/>
      <c r="E38" s="377"/>
      <c r="F38" s="377"/>
      <c r="G38" s="377"/>
      <c r="H38" s="377"/>
      <c r="I38" s="377"/>
      <c r="J38" s="377"/>
      <c r="K38" s="257"/>
    </row>
    <row r="39" spans="2:11" ht="30" customHeight="1" x14ac:dyDescent="0.2">
      <c r="B39" s="377"/>
      <c r="C39" s="377"/>
      <c r="D39" s="377"/>
      <c r="E39" s="377"/>
      <c r="F39" s="377"/>
      <c r="G39" s="377"/>
      <c r="H39" s="377"/>
      <c r="I39" s="377"/>
      <c r="J39" s="377"/>
      <c r="K39" s="257"/>
    </row>
    <row r="40" spans="2:11" ht="42" customHeight="1" x14ac:dyDescent="0.2">
      <c r="B40" s="377"/>
      <c r="C40" s="377"/>
      <c r="D40" s="377"/>
      <c r="E40" s="377"/>
      <c r="F40" s="377"/>
      <c r="G40" s="377"/>
      <c r="H40" s="377"/>
      <c r="I40" s="377"/>
      <c r="J40" s="377"/>
      <c r="K40" s="257"/>
    </row>
  </sheetData>
  <mergeCells count="26">
    <mergeCell ref="C11:G11"/>
    <mergeCell ref="D2:J2"/>
    <mergeCell ref="D3:J3"/>
    <mergeCell ref="C5:D5"/>
    <mergeCell ref="B7:J7"/>
    <mergeCell ref="C10:I10"/>
    <mergeCell ref="C28:G28"/>
    <mergeCell ref="B12:F12"/>
    <mergeCell ref="B15:F15"/>
    <mergeCell ref="B16:J16"/>
    <mergeCell ref="C18:G18"/>
    <mergeCell ref="C19:G19"/>
    <mergeCell ref="C20:G20"/>
    <mergeCell ref="B21:F21"/>
    <mergeCell ref="B22:J22"/>
    <mergeCell ref="B24:F24"/>
    <mergeCell ref="B25:J25"/>
    <mergeCell ref="C27:G27"/>
    <mergeCell ref="B39:J39"/>
    <mergeCell ref="B40:J40"/>
    <mergeCell ref="C29:G29"/>
    <mergeCell ref="C30:G30"/>
    <mergeCell ref="C32:I32"/>
    <mergeCell ref="B36:J36"/>
    <mergeCell ref="B37:J37"/>
    <mergeCell ref="B38:J38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  <headerFooter>
    <oddFooter>&amp;LPO-GER-1001-0001-R02&amp;CModelo de BDI&amp;R&amp;P/&amp;N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Orçamento Sintético</vt:lpstr>
      <vt:lpstr>Orçamento Analítico</vt:lpstr>
      <vt:lpstr>Cronograma</vt:lpstr>
      <vt:lpstr>BDI</vt:lpstr>
      <vt:lpstr>Encargos</vt:lpstr>
      <vt:lpstr>Modelo de Orçamento</vt:lpstr>
      <vt:lpstr>Modelo de composições</vt:lpstr>
      <vt:lpstr>Modelo de Cronograma</vt:lpstr>
      <vt:lpstr>Modelo BDI</vt:lpstr>
      <vt:lpstr>Modelo Encargos</vt:lpstr>
      <vt:lpstr>BDI!Area_de_impressao</vt:lpstr>
      <vt:lpstr>Cronograma!Area_de_impressao</vt:lpstr>
      <vt:lpstr>Encargos!Area_de_impressao</vt:lpstr>
      <vt:lpstr>'Modelo BDI'!Area_de_impressao</vt:lpstr>
      <vt:lpstr>'Modelo de composições'!Area_de_impressao</vt:lpstr>
      <vt:lpstr>'Modelo de Cronograma'!Area_de_impressao</vt:lpstr>
      <vt:lpstr>'Modelo de Orçamento'!Area_de_impressao</vt:lpstr>
      <vt:lpstr>'Modelo Encargos'!Area_de_impressao</vt:lpstr>
      <vt:lpstr>'Orçamento Analítico'!Area_de_impressao</vt:lpstr>
      <vt:lpstr>'Orçamento Sintético'!Area_de_impressao</vt:lpstr>
      <vt:lpstr>'Modelo de Orçamento'!Titulos_de_impressao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Alex da Silva Passos</cp:lastModifiedBy>
  <cp:revision>0</cp:revision>
  <cp:lastPrinted>2020-08-24T18:57:22Z</cp:lastPrinted>
  <dcterms:created xsi:type="dcterms:W3CDTF">2019-05-16T17:34:37Z</dcterms:created>
  <dcterms:modified xsi:type="dcterms:W3CDTF">2020-08-24T19:01:22Z</dcterms:modified>
</cp:coreProperties>
</file>